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7d586ae2d1d0d59/少年野球/スポ少/スポ少2025/"/>
    </mc:Choice>
  </mc:AlternateContent>
  <xr:revisionPtr revIDLastSave="981" documentId="8_{1B009BE0-3002-4E44-9873-E88997D08A4E}" xr6:coauthVersionLast="47" xr6:coauthVersionMax="47" xr10:uidLastSave="{13627CFA-DFB5-4737-9939-ED46FA676511}"/>
  <bookViews>
    <workbookView xWindow="21930" yWindow="4065" windowWidth="27675" windowHeight="26190" xr2:uid="{A9C53CE3-273D-4050-B239-3324B039B648}"/>
  </bookViews>
  <sheets>
    <sheet name="input" sheetId="1" r:id="rId1"/>
    <sheet name="print" sheetId="3" r:id="rId2"/>
    <sheet name="list" sheetId="2" r:id="rId3"/>
  </sheets>
  <definedNames>
    <definedName name="bus">input!#REF!</definedName>
    <definedName name="city">input!$H$8</definedName>
    <definedName name="coach1_addr">input!$H$12</definedName>
    <definedName name="coach1_jspo">input!$K$12</definedName>
    <definedName name="coach1_nm1">input!$D$12</definedName>
    <definedName name="coach1_nm2">input!$E$12</definedName>
    <definedName name="coach1_tel">input!$F$12</definedName>
    <definedName name="coach2_addr">input!$H$13</definedName>
    <definedName name="coach2_jspo">input!$K$13</definedName>
    <definedName name="coach2_nm1">input!$D$13</definedName>
    <definedName name="coach2_nm2">input!$E$13</definedName>
    <definedName name="coach2_tel">input!$F$13</definedName>
    <definedName name="contact_nm">input!$J$42</definedName>
    <definedName name="contact_post">input!$B$42</definedName>
    <definedName name="contact_tel">input!$E$42</definedName>
    <definedName name="daihyo_addr">input!$H$10</definedName>
    <definedName name="daihyo_jspo">input!$K$10</definedName>
    <definedName name="daihyo_nm1">input!$D$10</definedName>
    <definedName name="daihyo_nm2">input!$E$10</definedName>
    <definedName name="daihyo_tel">input!$F$10</definedName>
    <definedName name="kantoku_addr">input!$H$11</definedName>
    <definedName name="kantoku_jspo">input!$K$11</definedName>
    <definedName name="kantoku_nm1">input!$D$11</definedName>
    <definedName name="kantoku_nm2">input!$E$11</definedName>
    <definedName name="kantoku_tel">input!$F$11</definedName>
    <definedName name="number1">input!$C$16</definedName>
    <definedName name="number10">input!$C$25</definedName>
    <definedName name="number11">input!$C$26</definedName>
    <definedName name="number12">input!$C$27</definedName>
    <definedName name="number13">input!$C$28</definedName>
    <definedName name="number14">input!$C$29</definedName>
    <definedName name="number15">input!$C$30</definedName>
    <definedName name="number16">input!$C$31</definedName>
    <definedName name="number17">input!$C$32</definedName>
    <definedName name="number18">input!$C$33</definedName>
    <definedName name="number19">input!$C$34</definedName>
    <definedName name="number2">input!$C$17</definedName>
    <definedName name="number20">input!$C$35</definedName>
    <definedName name="number3">input!$C$18</definedName>
    <definedName name="number4">input!$C$19</definedName>
    <definedName name="number5">input!$C$20</definedName>
    <definedName name="number6">input!$C$21</definedName>
    <definedName name="number7">input!$C$22</definedName>
    <definedName name="number8">input!$C$23</definedName>
    <definedName name="number9">input!$C$24</definedName>
    <definedName name="p1_kana">input!$F$16</definedName>
    <definedName name="p1_nm1">input!$D$16</definedName>
    <definedName name="p1_nm2">input!$E$16</definedName>
    <definedName name="p10_kana">input!$F$25</definedName>
    <definedName name="p10_nm1">input!$D$25</definedName>
    <definedName name="p10_nm2">input!$E$25</definedName>
    <definedName name="p11_kana">input!$F$26</definedName>
    <definedName name="p11_nm1">input!$D$26</definedName>
    <definedName name="p11_nm2">input!$E$26</definedName>
    <definedName name="p12_kana">input!$F$27</definedName>
    <definedName name="p12_nm1">input!$D$27</definedName>
    <definedName name="p12_nm2">input!$E$27</definedName>
    <definedName name="p13_kana">input!$F$28</definedName>
    <definedName name="p13_nm1">input!$D$28</definedName>
    <definedName name="p13_nm2">input!$E$28</definedName>
    <definedName name="p14_kana">input!$F$29</definedName>
    <definedName name="p14_nm1">input!$D$29</definedName>
    <definedName name="p14_nm2">input!$E$29</definedName>
    <definedName name="p15_kana">input!$F$30</definedName>
    <definedName name="p15_nm1">input!$D$30</definedName>
    <definedName name="p15_nm2">input!$E$30</definedName>
    <definedName name="p16_kana">input!$F$31</definedName>
    <definedName name="p16_nm1">input!$D$31</definedName>
    <definedName name="p16_nm2">input!$E$31</definedName>
    <definedName name="p17_kana">input!$F$32</definedName>
    <definedName name="p17_nm1">input!$D$32</definedName>
    <definedName name="p17_nm2">input!$E$32</definedName>
    <definedName name="p18_kana">input!$F$33</definedName>
    <definedName name="p18_nm1">input!$D$33</definedName>
    <definedName name="p18_nm2">input!$E$33</definedName>
    <definedName name="p19_kana">input!$F$34</definedName>
    <definedName name="p19_nm1">input!$D$34</definedName>
    <definedName name="p19_nm2">input!$E$34</definedName>
    <definedName name="p2_kana">input!$F$17</definedName>
    <definedName name="p2_nm1">input!$D$17</definedName>
    <definedName name="p2_nm2">input!$E$17</definedName>
    <definedName name="p20_kana">input!$F$35</definedName>
    <definedName name="p20_nm1">input!$D$35</definedName>
    <definedName name="p20_nm2">input!$E$35</definedName>
    <definedName name="p3_kana">input!$F$18</definedName>
    <definedName name="p3_nm1">input!$D$18</definedName>
    <definedName name="p3_nm2">input!$E$18</definedName>
    <definedName name="p4_kana">input!$F$19</definedName>
    <definedName name="p4_nm1">input!$D$19</definedName>
    <definedName name="p4_nm2">input!$E$19</definedName>
    <definedName name="p5_kana">input!$F$20</definedName>
    <definedName name="p5_nm1">input!$D$20</definedName>
    <definedName name="p5_nm2">input!$E$20</definedName>
    <definedName name="p6_kana">input!$F$21</definedName>
    <definedName name="p6_nm1">input!$D$21</definedName>
    <definedName name="p6_nm2">input!$E$21</definedName>
    <definedName name="p7_kana">input!$F$22</definedName>
    <definedName name="p7_nm1">input!$D$22</definedName>
    <definedName name="p7_nm2">input!$E$22</definedName>
    <definedName name="p8_kana">input!$F$23</definedName>
    <definedName name="p8_nm1">input!$D$23</definedName>
    <definedName name="p8_nm2">input!$E$23</definedName>
    <definedName name="p9_kana">input!$F$24</definedName>
    <definedName name="p9_nm1">input!$D$24</definedName>
    <definedName name="p9_nm2">input!$E$24</definedName>
    <definedName name="player_nm1">input!$D$16</definedName>
    <definedName name="player_nm2">input!$E$16</definedName>
    <definedName name="_xlnm.Print_Area" localSheetId="0">input!$A$1:$M$44</definedName>
    <definedName name="schedule1">input!#REF!</definedName>
    <definedName name="schedule2">input!#REF!</definedName>
    <definedName name="schedule3">input!#REF!</definedName>
    <definedName name="scorer_addr">input!$H$14</definedName>
    <definedName name="scorer_jspo">input!$K$14</definedName>
    <definedName name="scorer_nm1">input!$D$14</definedName>
    <definedName name="scorer_nm2">input!$E$14</definedName>
    <definedName name="scorer_tel">input!$F$14</definedName>
    <definedName name="team_nm">input!$C$8</definedName>
    <definedName name="year1">input!$H$16</definedName>
    <definedName name="year10">input!$H$25</definedName>
    <definedName name="year11">input!$H$26</definedName>
    <definedName name="year12">input!$H$27</definedName>
    <definedName name="year13">input!$H$28</definedName>
    <definedName name="year14">input!$H$29</definedName>
    <definedName name="year15">input!$H$30</definedName>
    <definedName name="year16">input!$H$31</definedName>
    <definedName name="year17">input!$H$32</definedName>
    <definedName name="year18">input!$H$33</definedName>
    <definedName name="year19">input!$H$34</definedName>
    <definedName name="year2">input!$H$17</definedName>
    <definedName name="year20">input!$H$35</definedName>
    <definedName name="year3">input!$H$18</definedName>
    <definedName name="year4">input!$H$19</definedName>
    <definedName name="year5">input!$H$20</definedName>
    <definedName name="year6">input!$H$21</definedName>
    <definedName name="year7">input!$H$22</definedName>
    <definedName name="year8">input!$H$23</definedName>
    <definedName name="year9">input!$H$24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3" l="1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6" i="3"/>
  <c r="L16" i="3"/>
  <c r="M14" i="3"/>
  <c r="L14" i="3"/>
  <c r="M12" i="3"/>
  <c r="L12" i="3"/>
  <c r="L10" i="3"/>
  <c r="M9" i="3"/>
  <c r="L9" i="3"/>
  <c r="L7" i="3"/>
  <c r="M6" i="3"/>
  <c r="L6" i="3"/>
  <c r="M3" i="3"/>
  <c r="K3" i="3"/>
  <c r="N2" i="3"/>
  <c r="K2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D38" i="3"/>
  <c r="D39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E6" i="3"/>
  <c r="D6" i="3"/>
  <c r="E9" i="3"/>
  <c r="D9" i="3"/>
  <c r="E16" i="3"/>
  <c r="D16" i="3"/>
  <c r="E14" i="3"/>
  <c r="D14" i="3"/>
  <c r="E12" i="3"/>
  <c r="D12" i="3"/>
  <c r="D10" i="3"/>
  <c r="E3" i="3"/>
  <c r="C3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B2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D7" i="3"/>
  <c r="C2" i="3"/>
  <c r="F2" i="3"/>
  <c r="K3" i="1"/>
</calcChain>
</file>

<file path=xl/sharedStrings.xml><?xml version="1.0" encoding="utf-8"?>
<sst xmlns="http://schemas.openxmlformats.org/spreadsheetml/2006/main" count="133" uniqueCount="102">
  <si>
    <t>NO</t>
    <phoneticPr fontId="2"/>
  </si>
  <si>
    <t>位置</t>
    <rPh sb="0" eb="2">
      <t>イチ</t>
    </rPh>
    <phoneticPr fontId="2"/>
  </si>
  <si>
    <t>背番号</t>
    <rPh sb="0" eb="3">
      <t>セバンゴウ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</si>
  <si>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</si>
  <si>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</si>
  <si>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フリガナ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</si>
  <si>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</si>
  <si>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</si>
  <si>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</si>
  <si>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</si>
  <si>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保護者承諾欄</t>
    <rPh sb="0" eb="3">
      <t>ホゴシャ</t>
    </rPh>
    <rPh sb="3" eb="5">
      <t>ショウダク</t>
    </rPh>
    <rPh sb="5" eb="6">
      <t>ラン</t>
    </rPh>
    <phoneticPr fontId="2"/>
  </si>
  <si>
    <t>チーム名</t>
    <rPh sb="3" eb="4">
      <t>メイ</t>
    </rPh>
    <phoneticPr fontId="2"/>
  </si>
  <si>
    <t>本部長名</t>
    <rPh sb="0" eb="4">
      <t>ホンブチョウメイ</t>
    </rPh>
    <phoneticPr fontId="2"/>
  </si>
  <si>
    <t>市町村名</t>
    <rPh sb="0" eb="3">
      <t>シチョウソン</t>
    </rPh>
    <rPh sb="3" eb="4">
      <t>メイ</t>
    </rPh>
    <phoneticPr fontId="2"/>
  </si>
  <si>
    <t>㊞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</si>
  <si>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</si>
  <si>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</si>
  <si>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</si>
  <si>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</si>
  <si>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ー</t>
  </si>
  <si>
    <t>ー</t>
    <phoneticPr fontId="2"/>
  </si>
  <si>
    <t>公益財団法人千葉県スポーツ協会</t>
    <rPh sb="0" eb="6">
      <t>コウエキザイダンホウジン</t>
    </rPh>
    <rPh sb="6" eb="9">
      <t>チバケン</t>
    </rPh>
    <rPh sb="13" eb="15">
      <t>キョウカイ</t>
    </rPh>
    <phoneticPr fontId="2"/>
  </si>
  <si>
    <t>千葉県スポーツ少年団</t>
    <rPh sb="0" eb="3">
      <t>チバケン</t>
    </rPh>
    <rPh sb="7" eb="10">
      <t>ショウネンダン</t>
    </rPh>
    <phoneticPr fontId="2"/>
  </si>
  <si>
    <t>下記の者を適格と認め参加申込をいたします。</t>
    <rPh sb="0" eb="2">
      <t>カキ</t>
    </rPh>
    <rPh sb="3" eb="4">
      <t>モノ</t>
    </rPh>
    <rPh sb="5" eb="7">
      <t>テキカク</t>
    </rPh>
    <rPh sb="8" eb="9">
      <t>ミト</t>
    </rPh>
    <rPh sb="10" eb="12">
      <t>サンカ</t>
    </rPh>
    <rPh sb="12" eb="14">
      <t>モウシコミ</t>
    </rPh>
    <phoneticPr fontId="2"/>
  </si>
  <si>
    <t>指導者欄</t>
    <rPh sb="0" eb="3">
      <t>シドウシャ</t>
    </rPh>
    <rPh sb="3" eb="4">
      <t>ラン</t>
    </rPh>
    <phoneticPr fontId="2"/>
  </si>
  <si>
    <t>JSPO登録番号</t>
    <rPh sb="4" eb="6">
      <t>トウロク</t>
    </rPh>
    <rPh sb="6" eb="8">
      <t>バンゴウ</t>
    </rPh>
    <phoneticPr fontId="2"/>
  </si>
  <si>
    <t>第４７回千葉県スポーツ少年団軟式野球交流大会</t>
    <rPh sb="0" eb="1">
      <t>ダイ</t>
    </rPh>
    <rPh sb="3" eb="4">
      <t>カイ</t>
    </rPh>
    <rPh sb="4" eb="7">
      <t>チバケン</t>
    </rPh>
    <rPh sb="11" eb="14">
      <t>ショウネンダン</t>
    </rPh>
    <rPh sb="14" eb="18">
      <t>ナンシキヤキュウ</t>
    </rPh>
    <rPh sb="18" eb="22">
      <t>コウリュウタイカイ</t>
    </rPh>
    <phoneticPr fontId="2"/>
  </si>
  <si>
    <t>１回戦</t>
    <rPh sb="1" eb="3">
      <t>カイセン</t>
    </rPh>
    <phoneticPr fontId="2"/>
  </si>
  <si>
    <t>氏名</t>
    <rPh sb="0" eb="2">
      <t>シメイ</t>
    </rPh>
    <phoneticPr fontId="2"/>
  </si>
  <si>
    <t>大会期間中の担当者連絡先（監督及びコーチの携帯電話番号）</t>
    <rPh sb="0" eb="2">
      <t>タイカイ</t>
    </rPh>
    <rPh sb="2" eb="5">
      <t>キカンチュウ</t>
    </rPh>
    <rPh sb="6" eb="9">
      <t>タントウシャ</t>
    </rPh>
    <rPh sb="9" eb="12">
      <t>レンラクサキ</t>
    </rPh>
    <rPh sb="13" eb="15">
      <t>カントク</t>
    </rPh>
    <rPh sb="15" eb="16">
      <t>オヨ</t>
    </rPh>
    <rPh sb="21" eb="25">
      <t>ケイタイデンワ</t>
    </rPh>
    <rPh sb="25" eb="27">
      <t>バンゴウ</t>
    </rPh>
    <phoneticPr fontId="2"/>
  </si>
  <si>
    <t>役職</t>
    <rPh sb="0" eb="2">
      <t>ヤクショク</t>
    </rPh>
    <phoneticPr fontId="2"/>
  </si>
  <si>
    <t>携帯番号</t>
    <rPh sb="0" eb="4">
      <t>ケイタイバンゴウ</t>
    </rPh>
    <phoneticPr fontId="2"/>
  </si>
  <si>
    <t>球審</t>
    <rPh sb="0" eb="2">
      <t>キュウシン</t>
    </rPh>
    <phoneticPr fontId="2"/>
  </si>
  <si>
    <t>塁審</t>
    <rPh sb="0" eb="2">
      <t>ルイシン</t>
    </rPh>
    <phoneticPr fontId="2"/>
  </si>
  <si>
    <t>２回戦</t>
    <rPh sb="1" eb="3">
      <t>カイセン</t>
    </rPh>
    <phoneticPr fontId="2"/>
  </si>
  <si>
    <t>３回戦</t>
    <rPh sb="1" eb="3">
      <t>カイセン</t>
    </rPh>
    <phoneticPr fontId="2"/>
  </si>
  <si>
    <t>４回戦</t>
    <rPh sb="1" eb="3">
      <t>カイセン</t>
    </rPh>
    <phoneticPr fontId="2"/>
  </si>
  <si>
    <t>本部長　北林栄峰　様</t>
    <rPh sb="0" eb="3">
      <t>ホンブチョウ</t>
    </rPh>
    <rPh sb="4" eb="6">
      <t>キタバヤシ</t>
    </rPh>
    <rPh sb="6" eb="7">
      <t>エイ</t>
    </rPh>
    <rPh sb="7" eb="8">
      <t>ミネ</t>
    </rPh>
    <rPh sb="9" eb="10">
      <t>サマ</t>
    </rPh>
    <phoneticPr fontId="2"/>
  </si>
  <si>
    <t>帯同審判員推薦欄</t>
    <rPh sb="0" eb="5">
      <t>タイドウシンパンイン</t>
    </rPh>
    <rPh sb="5" eb="7">
      <t>スイセン</t>
    </rPh>
    <rPh sb="7" eb="8">
      <t>ラン</t>
    </rPh>
    <phoneticPr fontId="2"/>
  </si>
  <si>
    <t>大会４回戦までの帯同審判員を各２名推薦してください。（１名は球審経験者）</t>
    <phoneticPr fontId="2"/>
  </si>
  <si>
    <t>主将</t>
    <rPh sb="0" eb="2">
      <t>シュショウ</t>
    </rPh>
    <phoneticPr fontId="2"/>
  </si>
  <si>
    <t>なし</t>
    <phoneticPr fontId="2"/>
  </si>
  <si>
    <t>マイクロバス</t>
    <phoneticPr fontId="2"/>
  </si>
  <si>
    <t>中型バス</t>
    <rPh sb="0" eb="2">
      <t>チュウガタ</t>
    </rPh>
    <phoneticPr fontId="2"/>
  </si>
  <si>
    <t>大型バス</t>
    <rPh sb="0" eb="2">
      <t>オオガタ</t>
    </rPh>
    <phoneticPr fontId="2"/>
  </si>
  <si>
    <t>千葉市</t>
    <rPh sb="0" eb="3">
      <t>チバシ</t>
    </rPh>
    <phoneticPr fontId="1"/>
  </si>
  <si>
    <t>市原市</t>
  </si>
  <si>
    <t>船橋市</t>
  </si>
  <si>
    <t>市川市</t>
  </si>
  <si>
    <t>習志野市</t>
  </si>
  <si>
    <t>八千代市</t>
  </si>
  <si>
    <t>浦安市</t>
  </si>
  <si>
    <t>松戸市</t>
  </si>
  <si>
    <t>柏市</t>
  </si>
  <si>
    <t>野田市</t>
  </si>
  <si>
    <t>我孫子市</t>
  </si>
  <si>
    <t>鎌ヶ谷市</t>
  </si>
  <si>
    <t>佐倉市</t>
  </si>
  <si>
    <t>成田市</t>
  </si>
  <si>
    <t>四街道市</t>
  </si>
  <si>
    <t>酒々井町</t>
  </si>
  <si>
    <t>八街市</t>
    <rPh sb="0" eb="3">
      <t>ヤチマタシ</t>
    </rPh>
    <phoneticPr fontId="1"/>
  </si>
  <si>
    <t>富里市</t>
  </si>
  <si>
    <t>栄町</t>
  </si>
  <si>
    <t>印西市</t>
  </si>
  <si>
    <t>白井市</t>
  </si>
  <si>
    <t>香取市</t>
  </si>
  <si>
    <t>神崎町</t>
  </si>
  <si>
    <t>東庄町</t>
  </si>
  <si>
    <t>多古町</t>
  </si>
  <si>
    <t>銚子市</t>
  </si>
  <si>
    <t>旭市</t>
  </si>
  <si>
    <t>匝瑳市</t>
  </si>
  <si>
    <t>横芝光町</t>
  </si>
  <si>
    <t>東金市</t>
  </si>
  <si>
    <t>大網白里町</t>
  </si>
  <si>
    <t>山武市</t>
  </si>
  <si>
    <t>九十九里町</t>
    <rPh sb="0" eb="4">
      <t>クジュウクリ</t>
    </rPh>
    <phoneticPr fontId="1"/>
  </si>
  <si>
    <t>芝山町</t>
  </si>
  <si>
    <t>茂原市</t>
  </si>
  <si>
    <t>一宮町</t>
  </si>
  <si>
    <t>白子町</t>
  </si>
  <si>
    <t>長南町</t>
  </si>
  <si>
    <t>長生村</t>
  </si>
  <si>
    <t>いすみ市</t>
    <rPh sb="3" eb="4">
      <t>シ</t>
    </rPh>
    <phoneticPr fontId="1"/>
  </si>
  <si>
    <t>大多喜町</t>
  </si>
  <si>
    <t>御宿町</t>
  </si>
  <si>
    <t>館山市</t>
  </si>
  <si>
    <t>鴨川市</t>
  </si>
  <si>
    <t>鋸南町</t>
  </si>
  <si>
    <t>南房総市</t>
  </si>
  <si>
    <t>木更津市</t>
  </si>
  <si>
    <t>君津市</t>
  </si>
  <si>
    <t>富津市</t>
  </si>
  <si>
    <t>袖ヶ浦市</t>
  </si>
  <si>
    <t>代　表</t>
    <rPh sb="0" eb="1">
      <t>ダイ</t>
    </rPh>
    <rPh sb="2" eb="3">
      <t>オモテ</t>
    </rPh>
    <phoneticPr fontId="2"/>
  </si>
  <si>
    <t>監　督</t>
    <rPh sb="0" eb="1">
      <t>カン</t>
    </rPh>
    <rPh sb="2" eb="3">
      <t>トク</t>
    </rPh>
    <phoneticPr fontId="2"/>
  </si>
  <si>
    <t>連絡先</t>
    <rPh sb="0" eb="3">
      <t>レンラクサキ</t>
    </rPh>
    <phoneticPr fontId="2"/>
  </si>
  <si>
    <t>は必須入力</t>
    <rPh sb="1" eb="5">
      <t>ヒッスニュウリョク</t>
    </rPh>
    <phoneticPr fontId="2"/>
  </si>
  <si>
    <t>兼第１回低学年の部　参加申込書</t>
    <rPh sb="0" eb="1">
      <t>ケン</t>
    </rPh>
    <rPh sb="1" eb="2">
      <t>ダイ</t>
    </rPh>
    <rPh sb="3" eb="4">
      <t>カイ</t>
    </rPh>
    <rPh sb="4" eb="7">
      <t>テイガクネン</t>
    </rPh>
    <rPh sb="8" eb="9">
      <t>ブ</t>
    </rPh>
    <rPh sb="10" eb="15">
      <t>サンカモウシコミショ</t>
    </rPh>
    <phoneticPr fontId="2"/>
  </si>
  <si>
    <r>
      <t>※この参加申込書に必要事項を入力し、</t>
    </r>
    <r>
      <rPr>
        <b/>
        <sz val="11"/>
        <color rgb="FFFF0000"/>
        <rFont val="游ゴシック"/>
        <family val="3"/>
        <charset val="128"/>
        <scheme val="minor"/>
      </rPr>
      <t>9月19日</t>
    </r>
    <r>
      <rPr>
        <sz val="11"/>
        <color theme="1"/>
        <rFont val="游ゴシック"/>
        <family val="2"/>
        <charset val="128"/>
        <scheme val="minor"/>
      </rPr>
      <t>までに事務局までメールしてください。送信先：cjsa.baseball@gmail.com</t>
    </r>
    <rPh sb="3" eb="8">
      <t>サンカモウシコミショ</t>
    </rPh>
    <rPh sb="9" eb="13">
      <t>ヒツヨウジコウ</t>
    </rPh>
    <rPh sb="14" eb="16">
      <t>ニュウリョク</t>
    </rPh>
    <rPh sb="19" eb="20">
      <t>ガツ</t>
    </rPh>
    <rPh sb="22" eb="23">
      <t>ニチ</t>
    </rPh>
    <rPh sb="26" eb="29">
      <t>ジムキョク</t>
    </rPh>
    <rPh sb="41" eb="44">
      <t>ソウシンサキ</t>
    </rPh>
    <phoneticPr fontId="2"/>
  </si>
  <si>
    <t>※同時に、この申込書をA4サイズで印刷し、本部長印を押印のうえPDFファイルにて送付してください。</t>
    <rPh sb="1" eb="3">
      <t>ドウジ</t>
    </rPh>
    <rPh sb="7" eb="10">
      <t>モウシコミショ</t>
    </rPh>
    <rPh sb="17" eb="19">
      <t>インサツ</t>
    </rPh>
    <rPh sb="21" eb="24">
      <t>ホンブチョウ</t>
    </rPh>
    <rPh sb="24" eb="25">
      <t>イン</t>
    </rPh>
    <rPh sb="26" eb="28">
      <t>オウイン</t>
    </rPh>
    <rPh sb="40" eb="42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</si>
</sst>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9" fillId="0" borderId="0" xfId="0" applyFont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10" fillId="0" borderId="0" xfId="0" applyFont="1" applyAlignment="1">
      <alignment horizontal="right" vertical="center" shrinkToFit="1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3" borderId="0" xfId="0" applyFill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 shrinkToFit="1"/>
    </xf>
    <xf numFmtId="0" fontId="11" fillId="0" borderId="0" xfId="0" applyFont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15</xdr:row>
          <xdr:rowOff>19050</xdr:rowOff>
        </xdr:from>
        <xdr:to>
          <xdr:col>11</xdr:col>
          <xdr:colOff>171450</xdr:colOff>
          <xdr:row>15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16</xdr:row>
          <xdr:rowOff>19050</xdr:rowOff>
        </xdr:from>
        <xdr:to>
          <xdr:col>11</xdr:col>
          <xdr:colOff>171450</xdr:colOff>
          <xdr:row>16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17</xdr:row>
          <xdr:rowOff>19050</xdr:rowOff>
        </xdr:from>
        <xdr:to>
          <xdr:col>11</xdr:col>
          <xdr:colOff>171450</xdr:colOff>
          <xdr:row>17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18</xdr:row>
          <xdr:rowOff>19050</xdr:rowOff>
        </xdr:from>
        <xdr:to>
          <xdr:col>11</xdr:col>
          <xdr:colOff>171450</xdr:colOff>
          <xdr:row>18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19</xdr:row>
          <xdr:rowOff>19050</xdr:rowOff>
        </xdr:from>
        <xdr:to>
          <xdr:col>11</xdr:col>
          <xdr:colOff>171450</xdr:colOff>
          <xdr:row>19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20</xdr:row>
          <xdr:rowOff>19050</xdr:rowOff>
        </xdr:from>
        <xdr:to>
          <xdr:col>11</xdr:col>
          <xdr:colOff>171450</xdr:colOff>
          <xdr:row>20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21</xdr:row>
          <xdr:rowOff>19050</xdr:rowOff>
        </xdr:from>
        <xdr:to>
          <xdr:col>11</xdr:col>
          <xdr:colOff>171450</xdr:colOff>
          <xdr:row>21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22</xdr:row>
          <xdr:rowOff>19050</xdr:rowOff>
        </xdr:from>
        <xdr:to>
          <xdr:col>11</xdr:col>
          <xdr:colOff>171450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23</xdr:row>
          <xdr:rowOff>19050</xdr:rowOff>
        </xdr:from>
        <xdr:to>
          <xdr:col>11</xdr:col>
          <xdr:colOff>171450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24</xdr:row>
          <xdr:rowOff>19050</xdr:rowOff>
        </xdr:from>
        <xdr:to>
          <xdr:col>11</xdr:col>
          <xdr:colOff>171450</xdr:colOff>
          <xdr:row>24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25</xdr:row>
          <xdr:rowOff>19050</xdr:rowOff>
        </xdr:from>
        <xdr:to>
          <xdr:col>11</xdr:col>
          <xdr:colOff>171450</xdr:colOff>
          <xdr:row>25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26</xdr:row>
          <xdr:rowOff>19050</xdr:rowOff>
        </xdr:from>
        <xdr:to>
          <xdr:col>11</xdr:col>
          <xdr:colOff>171450</xdr:colOff>
          <xdr:row>26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27</xdr:row>
          <xdr:rowOff>19050</xdr:rowOff>
        </xdr:from>
        <xdr:to>
          <xdr:col>11</xdr:col>
          <xdr:colOff>171450</xdr:colOff>
          <xdr:row>27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28</xdr:row>
          <xdr:rowOff>19050</xdr:rowOff>
        </xdr:from>
        <xdr:to>
          <xdr:col>11</xdr:col>
          <xdr:colOff>171450</xdr:colOff>
          <xdr:row>28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29</xdr:row>
          <xdr:rowOff>19050</xdr:rowOff>
        </xdr:from>
        <xdr:to>
          <xdr:col>11</xdr:col>
          <xdr:colOff>171450</xdr:colOff>
          <xdr:row>29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30</xdr:row>
          <xdr:rowOff>19050</xdr:rowOff>
        </xdr:from>
        <xdr:to>
          <xdr:col>11</xdr:col>
          <xdr:colOff>171450</xdr:colOff>
          <xdr:row>30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31</xdr:row>
          <xdr:rowOff>19050</xdr:rowOff>
        </xdr:from>
        <xdr:to>
          <xdr:col>11</xdr:col>
          <xdr:colOff>171450</xdr:colOff>
          <xdr:row>31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32</xdr:row>
          <xdr:rowOff>19050</xdr:rowOff>
        </xdr:from>
        <xdr:to>
          <xdr:col>11</xdr:col>
          <xdr:colOff>171450</xdr:colOff>
          <xdr:row>32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33</xdr:row>
          <xdr:rowOff>19050</xdr:rowOff>
        </xdr:from>
        <xdr:to>
          <xdr:col>11</xdr:col>
          <xdr:colOff>171450</xdr:colOff>
          <xdr:row>33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34</xdr:row>
          <xdr:rowOff>19050</xdr:rowOff>
        </xdr:from>
        <xdr:to>
          <xdr:col>11</xdr:col>
          <xdr:colOff>171450</xdr:colOff>
          <xdr:row>34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200025</xdr:colOff>
      <xdr:row>9</xdr:row>
      <xdr:rowOff>161926</xdr:rowOff>
    </xdr:from>
    <xdr:to>
      <xdr:col>15</xdr:col>
      <xdr:colOff>542925</xdr:colOff>
      <xdr:row>15</xdr:row>
      <xdr:rowOff>171450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8085F2F-0B50-834D-F818-99BC722FCF08}"/>
            </a:ext>
          </a:extLst>
        </xdr:cNvPr>
        <xdr:cNvSpPr/>
      </xdr:nvSpPr>
      <xdr:spPr>
        <a:xfrm>
          <a:off x="8115300" y="2486026"/>
          <a:ext cx="1714500" cy="1666874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</a:t>
          </a:r>
          <a:r>
            <a:rPr kumimoji="1" lang="ja-JP" altLang="en-US" sz="1100"/>
            <a:t>名以上の有資格指導者が必要です</a:t>
          </a:r>
          <a:endParaRPr kumimoji="1" lang="en-US" altLang="ja-JP" sz="1100"/>
        </a:p>
        <a:p>
          <a:pPr algn="l"/>
          <a:r>
            <a:rPr kumimoji="1" lang="ja-JP" altLang="en-US" sz="1100"/>
            <a:t>講習受講済みで、登録番号未発行者は「受講済み」と入力してください</a:t>
          </a:r>
        </a:p>
      </xdr:txBody>
    </xdr:sp>
    <xdr:clientData/>
  </xdr:twoCellAnchor>
  <xdr:twoCellAnchor>
    <xdr:from>
      <xdr:col>13</xdr:col>
      <xdr:colOff>209550</xdr:colOff>
      <xdr:row>6</xdr:row>
      <xdr:rowOff>276225</xdr:rowOff>
    </xdr:from>
    <xdr:to>
      <xdr:col>15</xdr:col>
      <xdr:colOff>542925</xdr:colOff>
      <xdr:row>9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67EB54-01C4-4AB1-A862-55CCB7016E2B}"/>
            </a:ext>
          </a:extLst>
        </xdr:cNvPr>
        <xdr:cNvSpPr/>
      </xdr:nvSpPr>
      <xdr:spPr>
        <a:xfrm>
          <a:off x="8124825" y="1743075"/>
          <a:ext cx="1704975" cy="581025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本部長名と押印を忘れずに</a:t>
          </a:r>
        </a:p>
      </xdr:txBody>
    </xdr:sp>
    <xdr:clientData/>
  </xdr:twoCellAnchor>
  <xdr:twoCellAnchor>
    <xdr:from>
      <xdr:col>13</xdr:col>
      <xdr:colOff>209549</xdr:colOff>
      <xdr:row>15</xdr:row>
      <xdr:rowOff>257174</xdr:rowOff>
    </xdr:from>
    <xdr:to>
      <xdr:col>15</xdr:col>
      <xdr:colOff>542924</xdr:colOff>
      <xdr:row>19</xdr:row>
      <xdr:rowOff>57149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B04B090-48B8-4EA9-9520-5779A6056FE4}"/>
            </a:ext>
          </a:extLst>
        </xdr:cNvPr>
        <xdr:cNvSpPr/>
      </xdr:nvSpPr>
      <xdr:spPr>
        <a:xfrm>
          <a:off x="8124824" y="4238624"/>
          <a:ext cx="1704975" cy="904875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保護者の承諾を得たらチェックをしてください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D7E9-3F3C-4DE5-A777-E9EB057B5873}">
  <sheetPr>
    <pageSetUpPr fitToPage="1"/>
  </sheetPr>
  <dimension ref="A1:O45"/>
  <sheetViews>
    <sheetView showGridLines="0" tabSelected="1" zoomScaleNormal="100" workbookViewId="0">
      <selection activeCell="C8" sqref="C8:F8"/>
    </sheetView>
  </sheetViews>
  <sheetFormatPr defaultRowHeight="21.95" customHeight="1" x14ac:dyDescent="0.4"/>
  <cols>
    <col min="1" max="11" width="8.625" customWidth="1"/>
    <col min="12" max="13" width="4.5" customWidth="1"/>
  </cols>
  <sheetData>
    <row r="1" spans="1:15" ht="21.95" customHeight="1" x14ac:dyDescent="0.4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21.95" customHeight="1" x14ac:dyDescent="0.4">
      <c r="A2" s="72" t="s">
        <v>99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5" ht="18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73" t="str">
        <f ca="1">TEXT(TODAY(),"ggge年mm月dd日")</f>
        <v>令和7年07月09日</v>
      </c>
      <c r="L3" s="73"/>
      <c r="M3" s="73"/>
    </row>
    <row r="4" spans="1:15" ht="18" customHeight="1" x14ac:dyDescent="0.4">
      <c r="A4" t="s">
        <v>21</v>
      </c>
    </row>
    <row r="5" spans="1:15" ht="18" customHeight="1" x14ac:dyDescent="0.4">
      <c r="A5" s="74" t="s">
        <v>22</v>
      </c>
      <c r="B5" s="74"/>
      <c r="C5" s="74"/>
    </row>
    <row r="6" spans="1:15" ht="18" customHeight="1" x14ac:dyDescent="0.4">
      <c r="A6" s="74" t="s">
        <v>37</v>
      </c>
      <c r="B6" s="74"/>
      <c r="C6" s="74"/>
      <c r="N6" s="44"/>
      <c r="O6" t="s">
        <v>98</v>
      </c>
    </row>
    <row r="7" spans="1:15" ht="24" customHeight="1" thickBot="1" x14ac:dyDescent="0.45">
      <c r="A7" s="11" t="s">
        <v>23</v>
      </c>
    </row>
    <row r="8" spans="1:15" ht="21.95" customHeight="1" thickBot="1" x14ac:dyDescent="0.45">
      <c r="A8" s="103" t="s">
        <v>11</v>
      </c>
      <c r="B8" s="104"/>
      <c r="C8" s="105"/>
      <c r="D8" s="106"/>
      <c r="E8" s="106"/>
      <c r="F8" s="107"/>
      <c r="G8" s="8" t="s">
        <v>13</v>
      </c>
      <c r="H8" s="83"/>
      <c r="I8" s="84"/>
      <c r="J8" s="8" t="s">
        <v>12</v>
      </c>
      <c r="K8" s="85"/>
      <c r="L8" s="86"/>
      <c r="M8" s="20" t="s">
        <v>14</v>
      </c>
    </row>
    <row r="9" spans="1:15" s="1" customFormat="1" ht="21.95" customHeight="1" x14ac:dyDescent="0.4">
      <c r="A9" s="45" t="s">
        <v>24</v>
      </c>
      <c r="B9" s="46"/>
      <c r="C9" s="14" t="s">
        <v>2</v>
      </c>
      <c r="D9" s="14" t="s">
        <v>3</v>
      </c>
      <c r="E9" s="14" t="s">
        <v>4</v>
      </c>
      <c r="F9" s="46" t="s">
        <v>8</v>
      </c>
      <c r="G9" s="46"/>
      <c r="H9" s="46" t="s">
        <v>9</v>
      </c>
      <c r="I9" s="46"/>
      <c r="J9" s="46"/>
      <c r="K9" s="46" t="s">
        <v>25</v>
      </c>
      <c r="L9" s="108"/>
      <c r="M9" s="47"/>
    </row>
    <row r="10" spans="1:15" ht="21.95" customHeight="1" x14ac:dyDescent="0.4">
      <c r="A10" s="87" t="s">
        <v>15</v>
      </c>
      <c r="B10" s="88"/>
      <c r="C10" s="7" t="s">
        <v>20</v>
      </c>
      <c r="D10" s="17"/>
      <c r="E10" s="17"/>
      <c r="F10" s="77"/>
      <c r="G10" s="78"/>
      <c r="H10" s="91"/>
      <c r="I10" s="92"/>
      <c r="J10" s="93"/>
      <c r="K10" s="100"/>
      <c r="L10" s="101"/>
      <c r="M10" s="102"/>
    </row>
    <row r="11" spans="1:15" ht="21.95" customHeight="1" x14ac:dyDescent="0.4">
      <c r="A11" s="89" t="s">
        <v>16</v>
      </c>
      <c r="B11" s="90"/>
      <c r="C11" s="3">
        <v>30</v>
      </c>
      <c r="D11" s="18"/>
      <c r="E11" s="18"/>
      <c r="F11" s="79"/>
      <c r="G11" s="80"/>
      <c r="H11" s="94"/>
      <c r="I11" s="95"/>
      <c r="J11" s="96"/>
      <c r="K11" s="112"/>
      <c r="L11" s="113"/>
      <c r="M11" s="114"/>
    </row>
    <row r="12" spans="1:15" ht="21.95" customHeight="1" x14ac:dyDescent="0.4">
      <c r="A12" s="89" t="s">
        <v>17</v>
      </c>
      <c r="B12" s="90"/>
      <c r="C12" s="3">
        <v>29</v>
      </c>
      <c r="D12" s="18"/>
      <c r="E12" s="18"/>
      <c r="F12" s="79"/>
      <c r="G12" s="80"/>
      <c r="H12" s="94"/>
      <c r="I12" s="95"/>
      <c r="J12" s="96"/>
      <c r="K12" s="112"/>
      <c r="L12" s="113"/>
      <c r="M12" s="114"/>
    </row>
    <row r="13" spans="1:15" ht="21.95" customHeight="1" x14ac:dyDescent="0.4">
      <c r="A13" s="89" t="s">
        <v>17</v>
      </c>
      <c r="B13" s="90"/>
      <c r="C13" s="3">
        <v>28</v>
      </c>
      <c r="D13" s="18"/>
      <c r="E13" s="18"/>
      <c r="F13" s="79"/>
      <c r="G13" s="80"/>
      <c r="H13" s="97"/>
      <c r="I13" s="98"/>
      <c r="J13" s="99"/>
      <c r="K13" s="112"/>
      <c r="L13" s="113"/>
      <c r="M13" s="114"/>
    </row>
    <row r="14" spans="1:15" ht="21.95" customHeight="1" thickBot="1" x14ac:dyDescent="0.45">
      <c r="A14" s="75" t="s">
        <v>18</v>
      </c>
      <c r="B14" s="76"/>
      <c r="C14" s="10" t="s">
        <v>19</v>
      </c>
      <c r="D14" s="19"/>
      <c r="E14" s="19"/>
      <c r="F14" s="81"/>
      <c r="G14" s="82"/>
      <c r="H14" s="109"/>
      <c r="I14" s="110"/>
      <c r="J14" s="111"/>
      <c r="K14" s="115"/>
      <c r="L14" s="116"/>
      <c r="M14" s="117"/>
    </row>
    <row r="15" spans="1:15" s="1" customFormat="1" ht="21.95" customHeight="1" x14ac:dyDescent="0.4">
      <c r="A15" s="13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46" t="s">
        <v>5</v>
      </c>
      <c r="G15" s="46"/>
      <c r="H15" s="14" t="s">
        <v>6</v>
      </c>
      <c r="I15" s="46" t="s">
        <v>7</v>
      </c>
      <c r="J15" s="46"/>
      <c r="K15" s="46" t="s">
        <v>10</v>
      </c>
      <c r="L15" s="46"/>
      <c r="M15" s="47"/>
    </row>
    <row r="16" spans="1:15" ht="21.95" customHeight="1" x14ac:dyDescent="0.4">
      <c r="A16" s="6">
        <v>1</v>
      </c>
      <c r="B16" s="7" t="s">
        <v>40</v>
      </c>
      <c r="C16" s="7">
        <v>10</v>
      </c>
      <c r="D16" s="37"/>
      <c r="E16" s="37"/>
      <c r="F16" s="70"/>
      <c r="G16" s="70"/>
      <c r="H16" s="23"/>
      <c r="I16" s="71"/>
      <c r="J16" s="71"/>
      <c r="K16" s="58"/>
      <c r="L16" s="58"/>
      <c r="M16" s="61"/>
    </row>
    <row r="17" spans="1:13" ht="21.95" customHeight="1" x14ac:dyDescent="0.4">
      <c r="A17" s="2">
        <v>2</v>
      </c>
      <c r="B17" s="4"/>
      <c r="C17" s="21"/>
      <c r="D17" s="38"/>
      <c r="E17" s="38"/>
      <c r="F17" s="66"/>
      <c r="G17" s="66"/>
      <c r="H17" s="23"/>
      <c r="I17" s="67"/>
      <c r="J17" s="67"/>
      <c r="K17" s="58"/>
      <c r="L17" s="58"/>
      <c r="M17" s="61"/>
    </row>
    <row r="18" spans="1:13" ht="21.95" customHeight="1" x14ac:dyDescent="0.4">
      <c r="A18" s="2">
        <v>3</v>
      </c>
      <c r="B18" s="4"/>
      <c r="C18" s="21"/>
      <c r="D18" s="38"/>
      <c r="E18" s="38"/>
      <c r="F18" s="66"/>
      <c r="G18" s="66"/>
      <c r="H18" s="23"/>
      <c r="I18" s="67"/>
      <c r="J18" s="67"/>
      <c r="K18" s="58"/>
      <c r="L18" s="58"/>
      <c r="M18" s="61"/>
    </row>
    <row r="19" spans="1:13" ht="21.95" customHeight="1" x14ac:dyDescent="0.4">
      <c r="A19" s="2">
        <v>4</v>
      </c>
      <c r="B19" s="4"/>
      <c r="C19" s="21"/>
      <c r="D19" s="38"/>
      <c r="E19" s="38"/>
      <c r="F19" s="66"/>
      <c r="G19" s="66"/>
      <c r="H19" s="23"/>
      <c r="I19" s="67"/>
      <c r="J19" s="67"/>
      <c r="K19" s="58"/>
      <c r="L19" s="58"/>
      <c r="M19" s="61"/>
    </row>
    <row r="20" spans="1:13" ht="21.95" customHeight="1" x14ac:dyDescent="0.4">
      <c r="A20" s="2">
        <v>5</v>
      </c>
      <c r="B20" s="4"/>
      <c r="C20" s="21"/>
      <c r="D20" s="38"/>
      <c r="E20" s="38"/>
      <c r="F20" s="66"/>
      <c r="G20" s="66"/>
      <c r="H20" s="23"/>
      <c r="I20" s="67"/>
      <c r="J20" s="67"/>
      <c r="K20" s="58"/>
      <c r="L20" s="58"/>
      <c r="M20" s="61"/>
    </row>
    <row r="21" spans="1:13" ht="21.95" customHeight="1" x14ac:dyDescent="0.4">
      <c r="A21" s="2">
        <v>6</v>
      </c>
      <c r="B21" s="4"/>
      <c r="C21" s="21"/>
      <c r="D21" s="38"/>
      <c r="E21" s="38"/>
      <c r="F21" s="66"/>
      <c r="G21" s="66"/>
      <c r="H21" s="23"/>
      <c r="I21" s="67"/>
      <c r="J21" s="67"/>
      <c r="K21" s="58"/>
      <c r="L21" s="58"/>
      <c r="M21" s="61"/>
    </row>
    <row r="22" spans="1:13" ht="21.95" customHeight="1" x14ac:dyDescent="0.4">
      <c r="A22" s="2">
        <v>7</v>
      </c>
      <c r="B22" s="4"/>
      <c r="C22" s="21"/>
      <c r="D22" s="38"/>
      <c r="E22" s="38"/>
      <c r="F22" s="66"/>
      <c r="G22" s="66"/>
      <c r="H22" s="23"/>
      <c r="I22" s="67"/>
      <c r="J22" s="67"/>
      <c r="K22" s="58"/>
      <c r="L22" s="58"/>
      <c r="M22" s="61"/>
    </row>
    <row r="23" spans="1:13" ht="21.95" customHeight="1" x14ac:dyDescent="0.4">
      <c r="A23" s="2">
        <v>8</v>
      </c>
      <c r="B23" s="4"/>
      <c r="C23" s="21"/>
      <c r="D23" s="38"/>
      <c r="E23" s="38"/>
      <c r="F23" s="66"/>
      <c r="G23" s="66"/>
      <c r="H23" s="23"/>
      <c r="I23" s="67"/>
      <c r="J23" s="67"/>
      <c r="K23" s="58"/>
      <c r="L23" s="58"/>
      <c r="M23" s="61"/>
    </row>
    <row r="24" spans="1:13" ht="21.95" customHeight="1" x14ac:dyDescent="0.4">
      <c r="A24" s="2">
        <v>9</v>
      </c>
      <c r="B24" s="4"/>
      <c r="C24" s="21"/>
      <c r="D24" s="38"/>
      <c r="E24" s="38"/>
      <c r="F24" s="66"/>
      <c r="G24" s="66"/>
      <c r="H24" s="23"/>
      <c r="I24" s="67"/>
      <c r="J24" s="67"/>
      <c r="K24" s="58"/>
      <c r="L24" s="58"/>
      <c r="M24" s="61"/>
    </row>
    <row r="25" spans="1:13" ht="21.95" customHeight="1" x14ac:dyDescent="0.4">
      <c r="A25" s="2">
        <v>10</v>
      </c>
      <c r="B25" s="4"/>
      <c r="C25" s="21"/>
      <c r="D25" s="38"/>
      <c r="E25" s="38"/>
      <c r="F25" s="66"/>
      <c r="G25" s="66"/>
      <c r="H25" s="23"/>
      <c r="I25" s="67"/>
      <c r="J25" s="67"/>
      <c r="K25" s="58"/>
      <c r="L25" s="58"/>
      <c r="M25" s="61"/>
    </row>
    <row r="26" spans="1:13" ht="21.95" customHeight="1" x14ac:dyDescent="0.4">
      <c r="A26" s="2">
        <v>11</v>
      </c>
      <c r="B26" s="4"/>
      <c r="C26" s="21"/>
      <c r="D26" s="38"/>
      <c r="E26" s="38"/>
      <c r="F26" s="66"/>
      <c r="G26" s="66"/>
      <c r="H26" s="23"/>
      <c r="I26" s="67"/>
      <c r="J26" s="67"/>
      <c r="K26" s="58"/>
      <c r="L26" s="58"/>
      <c r="M26" s="61"/>
    </row>
    <row r="27" spans="1:13" ht="21.95" customHeight="1" x14ac:dyDescent="0.4">
      <c r="A27" s="2">
        <v>12</v>
      </c>
      <c r="B27" s="4"/>
      <c r="C27" s="21"/>
      <c r="D27" s="38"/>
      <c r="E27" s="38"/>
      <c r="F27" s="66"/>
      <c r="G27" s="66"/>
      <c r="H27" s="23"/>
      <c r="I27" s="67"/>
      <c r="J27" s="67"/>
      <c r="K27" s="58"/>
      <c r="L27" s="58"/>
      <c r="M27" s="61"/>
    </row>
    <row r="28" spans="1:13" ht="21.95" customHeight="1" x14ac:dyDescent="0.4">
      <c r="A28" s="2">
        <v>13</v>
      </c>
      <c r="B28" s="4"/>
      <c r="C28" s="21"/>
      <c r="D28" s="38"/>
      <c r="E28" s="38"/>
      <c r="F28" s="66"/>
      <c r="G28" s="66"/>
      <c r="H28" s="23"/>
      <c r="I28" s="67"/>
      <c r="J28" s="67"/>
      <c r="K28" s="58"/>
      <c r="L28" s="58"/>
      <c r="M28" s="61"/>
    </row>
    <row r="29" spans="1:13" ht="21.95" customHeight="1" x14ac:dyDescent="0.4">
      <c r="A29" s="2">
        <v>14</v>
      </c>
      <c r="B29" s="4"/>
      <c r="C29" s="21"/>
      <c r="D29" s="38"/>
      <c r="E29" s="38"/>
      <c r="F29" s="66"/>
      <c r="G29" s="66"/>
      <c r="H29" s="23"/>
      <c r="I29" s="67"/>
      <c r="J29" s="67"/>
      <c r="K29" s="58"/>
      <c r="L29" s="58"/>
      <c r="M29" s="61"/>
    </row>
    <row r="30" spans="1:13" ht="21.95" customHeight="1" x14ac:dyDescent="0.4">
      <c r="A30" s="2">
        <v>15</v>
      </c>
      <c r="B30" s="4"/>
      <c r="C30" s="21"/>
      <c r="D30" s="38"/>
      <c r="E30" s="38"/>
      <c r="F30" s="66"/>
      <c r="G30" s="66"/>
      <c r="H30" s="23"/>
      <c r="I30" s="67"/>
      <c r="J30" s="67"/>
      <c r="K30" s="58"/>
      <c r="L30" s="58"/>
      <c r="M30" s="61"/>
    </row>
    <row r="31" spans="1:13" ht="21.95" customHeight="1" x14ac:dyDescent="0.4">
      <c r="A31" s="2">
        <v>16</v>
      </c>
      <c r="B31" s="4"/>
      <c r="C31" s="21"/>
      <c r="D31" s="38"/>
      <c r="E31" s="38"/>
      <c r="F31" s="66"/>
      <c r="G31" s="66"/>
      <c r="H31" s="23"/>
      <c r="I31" s="67"/>
      <c r="J31" s="67"/>
      <c r="K31" s="58"/>
      <c r="L31" s="58"/>
      <c r="M31" s="61"/>
    </row>
    <row r="32" spans="1:13" ht="21.95" customHeight="1" x14ac:dyDescent="0.4">
      <c r="A32" s="2">
        <v>17</v>
      </c>
      <c r="B32" s="4"/>
      <c r="C32" s="21"/>
      <c r="D32" s="38"/>
      <c r="E32" s="38"/>
      <c r="F32" s="66"/>
      <c r="G32" s="66"/>
      <c r="H32" s="23"/>
      <c r="I32" s="67"/>
      <c r="J32" s="67"/>
      <c r="K32" s="58"/>
      <c r="L32" s="58"/>
      <c r="M32" s="61"/>
    </row>
    <row r="33" spans="1:13" ht="21.95" customHeight="1" x14ac:dyDescent="0.4">
      <c r="A33" s="2">
        <v>18</v>
      </c>
      <c r="B33" s="4"/>
      <c r="C33" s="21"/>
      <c r="D33" s="38"/>
      <c r="E33" s="38"/>
      <c r="F33" s="66"/>
      <c r="G33" s="66"/>
      <c r="H33" s="23"/>
      <c r="I33" s="67"/>
      <c r="J33" s="67"/>
      <c r="K33" s="58"/>
      <c r="L33" s="58"/>
      <c r="M33" s="61"/>
    </row>
    <row r="34" spans="1:13" ht="21.95" customHeight="1" x14ac:dyDescent="0.4">
      <c r="A34" s="2">
        <v>19</v>
      </c>
      <c r="B34" s="4"/>
      <c r="C34" s="21"/>
      <c r="D34" s="38"/>
      <c r="E34" s="38"/>
      <c r="F34" s="66"/>
      <c r="G34" s="66"/>
      <c r="H34" s="23"/>
      <c r="I34" s="67"/>
      <c r="J34" s="67"/>
      <c r="K34" s="58"/>
      <c r="L34" s="58"/>
      <c r="M34" s="61"/>
    </row>
    <row r="35" spans="1:13" ht="21.95" customHeight="1" thickBot="1" x14ac:dyDescent="0.45">
      <c r="A35" s="9">
        <v>20</v>
      </c>
      <c r="B35" s="5"/>
      <c r="C35" s="22"/>
      <c r="D35" s="39"/>
      <c r="E35" s="39"/>
      <c r="F35" s="68"/>
      <c r="G35" s="68"/>
      <c r="H35" s="23"/>
      <c r="I35" s="69"/>
      <c r="J35" s="69"/>
      <c r="K35" s="58"/>
      <c r="L35" s="58"/>
      <c r="M35" s="61"/>
    </row>
    <row r="36" spans="1:13" ht="21.95" customHeight="1" x14ac:dyDescent="0.4">
      <c r="A36" s="56" t="s">
        <v>38</v>
      </c>
      <c r="B36" s="57"/>
      <c r="C36" s="57"/>
      <c r="D36" s="54" t="s">
        <v>39</v>
      </c>
      <c r="E36" s="54"/>
      <c r="F36" s="54"/>
      <c r="G36" s="54"/>
      <c r="H36" s="54"/>
      <c r="I36" s="54"/>
      <c r="J36" s="54"/>
      <c r="K36" s="54"/>
      <c r="L36" s="54"/>
      <c r="M36" s="55"/>
    </row>
    <row r="37" spans="1:13" ht="21.95" customHeight="1" x14ac:dyDescent="0.4">
      <c r="A37" s="62" t="s">
        <v>27</v>
      </c>
      <c r="B37" s="58"/>
      <c r="C37" s="58"/>
      <c r="D37" s="58" t="s">
        <v>34</v>
      </c>
      <c r="E37" s="58"/>
      <c r="F37" s="58"/>
      <c r="G37" s="58" t="s">
        <v>35</v>
      </c>
      <c r="H37" s="58"/>
      <c r="I37" s="58"/>
      <c r="J37" s="58" t="s">
        <v>36</v>
      </c>
      <c r="K37" s="58"/>
      <c r="L37" s="58"/>
      <c r="M37" s="61"/>
    </row>
    <row r="38" spans="1:13" ht="21.95" customHeight="1" x14ac:dyDescent="0.4">
      <c r="A38" s="63" t="s">
        <v>28</v>
      </c>
      <c r="B38" s="50"/>
      <c r="C38" s="3" t="s">
        <v>1</v>
      </c>
      <c r="D38" s="50" t="s">
        <v>28</v>
      </c>
      <c r="E38" s="50"/>
      <c r="F38" s="3" t="s">
        <v>1</v>
      </c>
      <c r="G38" s="50" t="s">
        <v>28</v>
      </c>
      <c r="H38" s="50"/>
      <c r="I38" s="3" t="s">
        <v>1</v>
      </c>
      <c r="J38" s="50" t="s">
        <v>28</v>
      </c>
      <c r="K38" s="50"/>
      <c r="L38" s="50" t="s">
        <v>1</v>
      </c>
      <c r="M38" s="51"/>
    </row>
    <row r="39" spans="1:13" ht="21.95" customHeight="1" x14ac:dyDescent="0.4">
      <c r="A39" s="64"/>
      <c r="B39" s="59"/>
      <c r="C39" s="3" t="s">
        <v>32</v>
      </c>
      <c r="D39" s="59"/>
      <c r="E39" s="59"/>
      <c r="F39" s="3" t="s">
        <v>32</v>
      </c>
      <c r="G39" s="59"/>
      <c r="H39" s="59"/>
      <c r="I39" s="3" t="s">
        <v>32</v>
      </c>
      <c r="J39" s="59"/>
      <c r="K39" s="59"/>
      <c r="L39" s="50" t="s">
        <v>32</v>
      </c>
      <c r="M39" s="51"/>
    </row>
    <row r="40" spans="1:13" ht="21.95" customHeight="1" thickBot="1" x14ac:dyDescent="0.45">
      <c r="A40" s="65"/>
      <c r="B40" s="60"/>
      <c r="C40" s="10" t="s">
        <v>33</v>
      </c>
      <c r="D40" s="60"/>
      <c r="E40" s="60"/>
      <c r="F40" s="10" t="s">
        <v>33</v>
      </c>
      <c r="G40" s="60"/>
      <c r="H40" s="60"/>
      <c r="I40" s="10" t="s">
        <v>33</v>
      </c>
      <c r="J40" s="60"/>
      <c r="K40" s="60"/>
      <c r="L40" s="52" t="s">
        <v>33</v>
      </c>
      <c r="M40" s="53"/>
    </row>
    <row r="41" spans="1:13" ht="21.95" customHeight="1" x14ac:dyDescent="0.4">
      <c r="A41" s="45" t="s">
        <v>29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1:13" ht="21.95" customHeight="1" thickBot="1" x14ac:dyDescent="0.45">
      <c r="A42" s="15" t="s">
        <v>30</v>
      </c>
      <c r="B42" s="48"/>
      <c r="C42" s="48"/>
      <c r="D42" s="16" t="s">
        <v>31</v>
      </c>
      <c r="E42" s="48"/>
      <c r="F42" s="48"/>
      <c r="G42" s="48"/>
      <c r="H42" s="48"/>
      <c r="I42" s="16" t="s">
        <v>28</v>
      </c>
      <c r="J42" s="48"/>
      <c r="K42" s="48"/>
      <c r="L42" s="48"/>
      <c r="M42" s="49"/>
    </row>
    <row r="43" spans="1:13" ht="18" customHeight="1" x14ac:dyDescent="0.4">
      <c r="A43" t="s">
        <v>100</v>
      </c>
    </row>
    <row r="44" spans="1:13" ht="18" customHeight="1" x14ac:dyDescent="0.4">
      <c r="A44" s="40" t="s">
        <v>101</v>
      </c>
    </row>
    <row r="45" spans="1:13" ht="21.95" customHeight="1" x14ac:dyDescent="0.4">
      <c r="A45" s="40"/>
    </row>
  </sheetData>
  <sheetProtection sheet="1" objects="1" scenarios="1"/>
  <mergeCells count="121">
    <mergeCell ref="F9:G9"/>
    <mergeCell ref="H11:J11"/>
    <mergeCell ref="I15:J15"/>
    <mergeCell ref="K15:M15"/>
    <mergeCell ref="H9:J9"/>
    <mergeCell ref="K9:M9"/>
    <mergeCell ref="H14:J14"/>
    <mergeCell ref="K11:M11"/>
    <mergeCell ref="F15:G15"/>
    <mergeCell ref="K12:M12"/>
    <mergeCell ref="K13:M13"/>
    <mergeCell ref="K14:M14"/>
    <mergeCell ref="A1:M1"/>
    <mergeCell ref="A2:M2"/>
    <mergeCell ref="K3:M3"/>
    <mergeCell ref="A5:C5"/>
    <mergeCell ref="A6:C6"/>
    <mergeCell ref="A14:B14"/>
    <mergeCell ref="F10:G10"/>
    <mergeCell ref="F11:G11"/>
    <mergeCell ref="F12:G12"/>
    <mergeCell ref="F13:G13"/>
    <mergeCell ref="F14:G14"/>
    <mergeCell ref="H8:I8"/>
    <mergeCell ref="K8:L8"/>
    <mergeCell ref="A10:B10"/>
    <mergeCell ref="A11:B11"/>
    <mergeCell ref="A12:B12"/>
    <mergeCell ref="A13:B13"/>
    <mergeCell ref="H10:J10"/>
    <mergeCell ref="H12:J12"/>
    <mergeCell ref="H13:J13"/>
    <mergeCell ref="K10:M10"/>
    <mergeCell ref="A9:B9"/>
    <mergeCell ref="A8:B8"/>
    <mergeCell ref="C8:F8"/>
    <mergeCell ref="F18:G18"/>
    <mergeCell ref="I18:J18"/>
    <mergeCell ref="K18:M18"/>
    <mergeCell ref="F19:G19"/>
    <mergeCell ref="I19:J19"/>
    <mergeCell ref="K19:M19"/>
    <mergeCell ref="F16:G16"/>
    <mergeCell ref="I16:J16"/>
    <mergeCell ref="K16:M16"/>
    <mergeCell ref="F17:G17"/>
    <mergeCell ref="I17:J17"/>
    <mergeCell ref="K17:M17"/>
    <mergeCell ref="F22:G22"/>
    <mergeCell ref="I22:J22"/>
    <mergeCell ref="K22:M22"/>
    <mergeCell ref="F23:G23"/>
    <mergeCell ref="I23:J23"/>
    <mergeCell ref="K23:M23"/>
    <mergeCell ref="F20:G20"/>
    <mergeCell ref="I20:J20"/>
    <mergeCell ref="K20:M20"/>
    <mergeCell ref="F21:G21"/>
    <mergeCell ref="I21:J21"/>
    <mergeCell ref="K21:M21"/>
    <mergeCell ref="F26:G26"/>
    <mergeCell ref="I26:J26"/>
    <mergeCell ref="K26:M26"/>
    <mergeCell ref="F27:G27"/>
    <mergeCell ref="I27:J27"/>
    <mergeCell ref="K27:M27"/>
    <mergeCell ref="F24:G24"/>
    <mergeCell ref="I24:J24"/>
    <mergeCell ref="K24:M24"/>
    <mergeCell ref="F25:G25"/>
    <mergeCell ref="I25:J25"/>
    <mergeCell ref="K25:M25"/>
    <mergeCell ref="F30:G30"/>
    <mergeCell ref="I30:J30"/>
    <mergeCell ref="K30:M30"/>
    <mergeCell ref="F31:G31"/>
    <mergeCell ref="I31:J31"/>
    <mergeCell ref="K31:M31"/>
    <mergeCell ref="F28:G28"/>
    <mergeCell ref="I28:J28"/>
    <mergeCell ref="K28:M28"/>
    <mergeCell ref="F29:G29"/>
    <mergeCell ref="I29:J29"/>
    <mergeCell ref="K29:M29"/>
    <mergeCell ref="D40:E40"/>
    <mergeCell ref="F34:G34"/>
    <mergeCell ref="I34:J34"/>
    <mergeCell ref="K34:M34"/>
    <mergeCell ref="F35:G35"/>
    <mergeCell ref="I35:J35"/>
    <mergeCell ref="K35:M35"/>
    <mergeCell ref="F32:G32"/>
    <mergeCell ref="I32:J32"/>
    <mergeCell ref="K32:M32"/>
    <mergeCell ref="F33:G33"/>
    <mergeCell ref="I33:J33"/>
    <mergeCell ref="K33:M33"/>
    <mergeCell ref="A41:M41"/>
    <mergeCell ref="B42:C42"/>
    <mergeCell ref="E42:H42"/>
    <mergeCell ref="J42:M42"/>
    <mergeCell ref="L39:M39"/>
    <mergeCell ref="L40:M40"/>
    <mergeCell ref="D36:M36"/>
    <mergeCell ref="A36:C36"/>
    <mergeCell ref="G37:I37"/>
    <mergeCell ref="G38:H38"/>
    <mergeCell ref="G39:H39"/>
    <mergeCell ref="G40:H40"/>
    <mergeCell ref="J38:K38"/>
    <mergeCell ref="J39:K39"/>
    <mergeCell ref="J40:K40"/>
    <mergeCell ref="J37:M37"/>
    <mergeCell ref="L38:M38"/>
    <mergeCell ref="A37:C37"/>
    <mergeCell ref="A38:B38"/>
    <mergeCell ref="A39:B39"/>
    <mergeCell ref="A40:B40"/>
    <mergeCell ref="D37:F37"/>
    <mergeCell ref="D38:E38"/>
    <mergeCell ref="D39:E39"/>
  </mergeCells>
  <phoneticPr fontId="2"/>
  <conditionalFormatting sqref="A39:B40 D39:E40 G39:H40 J39:K40 B42:C42 E42:H42 J42:M42">
    <cfRule type="cellIs" dxfId="2" priority="1" operator="equal">
      <formula>""</formula>
    </cfRule>
  </conditionalFormatting>
  <conditionalFormatting sqref="C8:F8 H8:I8 K8:L8 D10:J11">
    <cfRule type="cellIs" dxfId="1" priority="2" operator="equal">
      <formula>""</formula>
    </cfRule>
  </conditionalFormatting>
  <conditionalFormatting sqref="D11">
    <cfRule type="cellIs" dxfId="0" priority="3" operator="equal">
      <formula>""</formula>
    </cfRule>
  </conditionalFormatting>
  <dataValidations count="2">
    <dataValidation type="whole" allowBlank="1" showInputMessage="1" showErrorMessage="1" sqref="C17:C35" xr:uid="{89EAF5CE-FFC2-475E-B2B3-0CC6CA40BB8D}">
      <formula1>0</formula1>
      <formula2>99</formula2>
    </dataValidation>
    <dataValidation imeMode="off" allowBlank="1" showInputMessage="1" showErrorMessage="1" sqref="F10:G14 E42:H42" xr:uid="{0EA5BD4C-72DA-4A01-BA1A-540CB7500622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581025</xdr:colOff>
                    <xdr:row>15</xdr:row>
                    <xdr:rowOff>19050</xdr:rowOff>
                  </from>
                  <to>
                    <xdr:col>11</xdr:col>
                    <xdr:colOff>171450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581025</xdr:colOff>
                    <xdr:row>16</xdr:row>
                    <xdr:rowOff>19050</xdr:rowOff>
                  </from>
                  <to>
                    <xdr:col>11</xdr:col>
                    <xdr:colOff>171450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581025</xdr:colOff>
                    <xdr:row>17</xdr:row>
                    <xdr:rowOff>19050</xdr:rowOff>
                  </from>
                  <to>
                    <xdr:col>11</xdr:col>
                    <xdr:colOff>171450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581025</xdr:colOff>
                    <xdr:row>18</xdr:row>
                    <xdr:rowOff>19050</xdr:rowOff>
                  </from>
                  <to>
                    <xdr:col>11</xdr:col>
                    <xdr:colOff>171450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581025</xdr:colOff>
                    <xdr:row>19</xdr:row>
                    <xdr:rowOff>19050</xdr:rowOff>
                  </from>
                  <to>
                    <xdr:col>11</xdr:col>
                    <xdr:colOff>171450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581025</xdr:colOff>
                    <xdr:row>20</xdr:row>
                    <xdr:rowOff>19050</xdr:rowOff>
                  </from>
                  <to>
                    <xdr:col>11</xdr:col>
                    <xdr:colOff>171450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581025</xdr:colOff>
                    <xdr:row>21</xdr:row>
                    <xdr:rowOff>19050</xdr:rowOff>
                  </from>
                  <to>
                    <xdr:col>11</xdr:col>
                    <xdr:colOff>171450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581025</xdr:colOff>
                    <xdr:row>22</xdr:row>
                    <xdr:rowOff>19050</xdr:rowOff>
                  </from>
                  <to>
                    <xdr:col>11</xdr:col>
                    <xdr:colOff>171450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581025</xdr:colOff>
                    <xdr:row>23</xdr:row>
                    <xdr:rowOff>19050</xdr:rowOff>
                  </from>
                  <to>
                    <xdr:col>11</xdr:col>
                    <xdr:colOff>171450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581025</xdr:colOff>
                    <xdr:row>24</xdr:row>
                    <xdr:rowOff>19050</xdr:rowOff>
                  </from>
                  <to>
                    <xdr:col>11</xdr:col>
                    <xdr:colOff>171450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581025</xdr:colOff>
                    <xdr:row>25</xdr:row>
                    <xdr:rowOff>19050</xdr:rowOff>
                  </from>
                  <to>
                    <xdr:col>11</xdr:col>
                    <xdr:colOff>171450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581025</xdr:colOff>
                    <xdr:row>26</xdr:row>
                    <xdr:rowOff>19050</xdr:rowOff>
                  </from>
                  <to>
                    <xdr:col>11</xdr:col>
                    <xdr:colOff>171450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581025</xdr:colOff>
                    <xdr:row>27</xdr:row>
                    <xdr:rowOff>19050</xdr:rowOff>
                  </from>
                  <to>
                    <xdr:col>11</xdr:col>
                    <xdr:colOff>171450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581025</xdr:colOff>
                    <xdr:row>28</xdr:row>
                    <xdr:rowOff>19050</xdr:rowOff>
                  </from>
                  <to>
                    <xdr:col>11</xdr:col>
                    <xdr:colOff>171450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581025</xdr:colOff>
                    <xdr:row>29</xdr:row>
                    <xdr:rowOff>19050</xdr:rowOff>
                  </from>
                  <to>
                    <xdr:col>11</xdr:col>
                    <xdr:colOff>171450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581025</xdr:colOff>
                    <xdr:row>30</xdr:row>
                    <xdr:rowOff>19050</xdr:rowOff>
                  </from>
                  <to>
                    <xdr:col>11</xdr:col>
                    <xdr:colOff>171450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10</xdr:col>
                    <xdr:colOff>581025</xdr:colOff>
                    <xdr:row>31</xdr:row>
                    <xdr:rowOff>19050</xdr:rowOff>
                  </from>
                  <to>
                    <xdr:col>11</xdr:col>
                    <xdr:colOff>171450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581025</xdr:colOff>
                    <xdr:row>32</xdr:row>
                    <xdr:rowOff>19050</xdr:rowOff>
                  </from>
                  <to>
                    <xdr:col>11</xdr:col>
                    <xdr:colOff>171450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581025</xdr:colOff>
                    <xdr:row>33</xdr:row>
                    <xdr:rowOff>19050</xdr:rowOff>
                  </from>
                  <to>
                    <xdr:col>11</xdr:col>
                    <xdr:colOff>171450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581025</xdr:colOff>
                    <xdr:row>34</xdr:row>
                    <xdr:rowOff>19050</xdr:rowOff>
                  </from>
                  <to>
                    <xdr:col>11</xdr:col>
                    <xdr:colOff>171450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70EE6F-01EB-43D9-9295-D69D46EF5BBD}">
          <x14:formula1>
            <xm:f>list!$A$1:$A$6</xm:f>
          </x14:formula1>
          <xm:sqref>H16:H35</xm:sqref>
        </x14:dataValidation>
        <x14:dataValidation type="list" allowBlank="1" showInputMessage="1" showErrorMessage="1" xr:uid="{ACA91525-3FA5-43B0-A94F-D0BFD895674E}">
          <x14:formula1>
            <xm:f>list!$E$1:$E$50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6008-D8D4-4C4D-A41A-2EADE0383823}">
  <sheetPr>
    <pageSetUpPr fitToPage="1"/>
  </sheetPr>
  <dimension ref="A1:O40"/>
  <sheetViews>
    <sheetView workbookViewId="0">
      <selection activeCell="E43" sqref="E43"/>
    </sheetView>
  </sheetViews>
  <sheetFormatPr defaultRowHeight="19.5" x14ac:dyDescent="0.4"/>
  <cols>
    <col min="1" max="1" width="2.625" style="25" customWidth="1"/>
    <col min="2" max="2" width="7.75" style="25" bestFit="1" customWidth="1"/>
    <col min="3" max="3" width="7.75" style="25" customWidth="1"/>
    <col min="4" max="5" width="11.625" style="25" customWidth="1"/>
    <col min="6" max="6" width="8.625" style="25" customWidth="1"/>
    <col min="7" max="9" width="2.625" style="25" customWidth="1"/>
    <col min="10" max="10" width="7.75" style="25" bestFit="1" customWidth="1"/>
    <col min="11" max="11" width="7.75" style="25" customWidth="1"/>
    <col min="12" max="13" width="11.625" style="25" customWidth="1"/>
    <col min="14" max="14" width="8.625" style="25" customWidth="1"/>
    <col min="15" max="15" width="2.625" style="25" customWidth="1"/>
    <col min="16" max="16384" width="9" style="25"/>
  </cols>
  <sheetData>
    <row r="1" spans="1:15" ht="9.9499999999999993" customHeight="1" x14ac:dyDescent="0.4">
      <c r="A1" s="31"/>
      <c r="B1" s="32"/>
      <c r="C1" s="32"/>
      <c r="D1" s="32"/>
      <c r="E1" s="32"/>
      <c r="F1" s="32"/>
      <c r="G1" s="33"/>
      <c r="I1" s="31"/>
      <c r="J1" s="32"/>
      <c r="K1" s="32"/>
      <c r="L1" s="32"/>
      <c r="M1" s="32"/>
      <c r="N1" s="32"/>
      <c r="O1" s="33"/>
    </row>
    <row r="2" spans="1:15" ht="25.5" x14ac:dyDescent="0.4">
      <c r="A2" s="34"/>
      <c r="B2" s="24">
        <v>1</v>
      </c>
      <c r="C2" s="118">
        <f>team_nm</f>
        <v>0</v>
      </c>
      <c r="D2" s="118"/>
      <c r="E2" s="118"/>
      <c r="F2" s="36">
        <f>city</f>
        <v>0</v>
      </c>
      <c r="G2" s="35"/>
      <c r="I2" s="34"/>
      <c r="J2" s="24">
        <v>1</v>
      </c>
      <c r="K2" s="118">
        <f>team_nm</f>
        <v>0</v>
      </c>
      <c r="L2" s="118"/>
      <c r="M2" s="118"/>
      <c r="N2" s="36">
        <f>city</f>
        <v>0</v>
      </c>
      <c r="O2" s="35"/>
    </row>
    <row r="3" spans="1:15" ht="24" x14ac:dyDescent="0.4">
      <c r="A3" s="34"/>
      <c r="B3" s="26" t="s">
        <v>97</v>
      </c>
      <c r="C3" s="119">
        <f>contact_tel</f>
        <v>0</v>
      </c>
      <c r="D3" s="119"/>
      <c r="E3" s="120">
        <f>contact_nm</f>
        <v>0</v>
      </c>
      <c r="F3" s="120"/>
      <c r="G3" s="35"/>
      <c r="I3" s="34"/>
      <c r="J3" s="26" t="s">
        <v>97</v>
      </c>
      <c r="K3" s="119">
        <f>contact_tel</f>
        <v>0</v>
      </c>
      <c r="L3" s="119"/>
      <c r="M3" s="120">
        <f>contact_nm</f>
        <v>0</v>
      </c>
      <c r="N3" s="120"/>
      <c r="O3" s="35"/>
    </row>
    <row r="4" spans="1:15" x14ac:dyDescent="0.4">
      <c r="A4" s="34"/>
      <c r="G4" s="35"/>
      <c r="I4" s="34"/>
      <c r="O4" s="35"/>
    </row>
    <row r="5" spans="1:15" x14ac:dyDescent="0.4">
      <c r="A5" s="34"/>
      <c r="G5" s="35"/>
      <c r="I5" s="34"/>
      <c r="O5" s="35"/>
    </row>
    <row r="6" spans="1:15" ht="24" customHeight="1" x14ac:dyDescent="0.4">
      <c r="A6" s="34"/>
      <c r="B6" s="121" t="s">
        <v>95</v>
      </c>
      <c r="C6" s="121"/>
      <c r="D6" s="41" t="str">
        <f>IF(daihyo_nm1="","",daihyo_nm1)</f>
        <v/>
      </c>
      <c r="E6" s="41" t="str">
        <f>IF(daihyo_nm2="","",daihyo_nm2)</f>
        <v/>
      </c>
      <c r="G6" s="35"/>
      <c r="I6" s="34"/>
      <c r="J6" s="121" t="s">
        <v>95</v>
      </c>
      <c r="K6" s="121"/>
      <c r="L6" s="41" t="str">
        <f>IF(daihyo_nm1="","",daihyo_nm1)</f>
        <v/>
      </c>
      <c r="M6" s="41" t="str">
        <f>IF(daihyo_nm2="","",daihyo_nm2)</f>
        <v/>
      </c>
      <c r="O6" s="35"/>
    </row>
    <row r="7" spans="1:15" ht="23.1" customHeight="1" x14ac:dyDescent="0.4">
      <c r="A7" s="34"/>
      <c r="D7" s="30" t="str">
        <f>IF(daihyo_tel="","","電話 " &amp; daihyo_tel)</f>
        <v/>
      </c>
      <c r="G7" s="35"/>
      <c r="I7" s="34"/>
      <c r="L7" s="30" t="str">
        <f>IF(daihyo_tel="","","電話 " &amp; daihyo_tel)</f>
        <v/>
      </c>
      <c r="O7" s="35"/>
    </row>
    <row r="8" spans="1:15" ht="9.9499999999999993" customHeight="1" x14ac:dyDescent="0.4">
      <c r="A8" s="34"/>
      <c r="G8" s="35"/>
      <c r="I8" s="34"/>
      <c r="O8" s="35"/>
    </row>
    <row r="9" spans="1:15" ht="24" customHeight="1" x14ac:dyDescent="0.4">
      <c r="A9" s="34"/>
      <c r="B9" s="121" t="s">
        <v>96</v>
      </c>
      <c r="C9" s="121"/>
      <c r="D9" s="41" t="str">
        <f>IF(kantoku_nm1="","",kantoku_nm1)</f>
        <v/>
      </c>
      <c r="E9" s="41" t="str">
        <f>IF(kantoku_nm2="","",kantoku_nm2)</f>
        <v/>
      </c>
      <c r="G9" s="35"/>
      <c r="I9" s="34"/>
      <c r="J9" s="121" t="s">
        <v>96</v>
      </c>
      <c r="K9" s="121"/>
      <c r="L9" s="41" t="str">
        <f>IF(kantoku_nm1="","",kantoku_nm1)</f>
        <v/>
      </c>
      <c r="M9" s="41" t="str">
        <f>IF(kantoku_nm2="","",kantoku_nm2)</f>
        <v/>
      </c>
      <c r="O9" s="35"/>
    </row>
    <row r="10" spans="1:15" ht="23.1" customHeight="1" x14ac:dyDescent="0.4">
      <c r="A10" s="34"/>
      <c r="D10" s="30" t="str">
        <f>IF(kantoku_tel="","","電話 " &amp; kantoku_tel)</f>
        <v/>
      </c>
      <c r="G10" s="35"/>
      <c r="I10" s="34"/>
      <c r="L10" s="30" t="str">
        <f>IF(kantoku_tel="","","電話 " &amp; kantoku_tel)</f>
        <v/>
      </c>
      <c r="O10" s="35"/>
    </row>
    <row r="11" spans="1:15" ht="9.9499999999999993" customHeight="1" x14ac:dyDescent="0.4">
      <c r="A11" s="34"/>
      <c r="G11" s="35"/>
      <c r="I11" s="34"/>
      <c r="O11" s="35"/>
    </row>
    <row r="12" spans="1:15" ht="25.5" x14ac:dyDescent="0.4">
      <c r="A12" s="34"/>
      <c r="B12" s="121" t="s">
        <v>17</v>
      </c>
      <c r="C12" s="121"/>
      <c r="D12" s="41" t="str">
        <f>IF(coach1_nm1="","",coach1_nm1)</f>
        <v/>
      </c>
      <c r="E12" s="41" t="str">
        <f>IF(coach1_nm2="","",coach1_nm2)</f>
        <v/>
      </c>
      <c r="G12" s="35"/>
      <c r="I12" s="34"/>
      <c r="J12" s="121" t="s">
        <v>17</v>
      </c>
      <c r="K12" s="121"/>
      <c r="L12" s="41" t="str">
        <f>IF(coach1_nm1="","",coach1_nm1)</f>
        <v/>
      </c>
      <c r="M12" s="41" t="str">
        <f>IF(coach1_nm2="","",coach1_nm2)</f>
        <v/>
      </c>
      <c r="O12" s="35"/>
    </row>
    <row r="13" spans="1:15" ht="9.9499999999999993" customHeight="1" x14ac:dyDescent="0.4">
      <c r="A13" s="34"/>
      <c r="G13" s="35"/>
      <c r="I13" s="34"/>
      <c r="O13" s="35"/>
    </row>
    <row r="14" spans="1:15" ht="25.5" x14ac:dyDescent="0.4">
      <c r="A14" s="34"/>
      <c r="B14" s="121" t="s">
        <v>17</v>
      </c>
      <c r="C14" s="121"/>
      <c r="D14" s="41" t="str">
        <f>IF(coach2_nm1="","",coach2_nm1)</f>
        <v/>
      </c>
      <c r="E14" s="41" t="str">
        <f>IF(coach2_nm2="","",coach2_nm2)</f>
        <v/>
      </c>
      <c r="G14" s="35"/>
      <c r="I14" s="34"/>
      <c r="J14" s="121" t="s">
        <v>17</v>
      </c>
      <c r="K14" s="121"/>
      <c r="L14" s="41" t="str">
        <f>IF(coach2_nm1="","",coach2_nm1)</f>
        <v/>
      </c>
      <c r="M14" s="41" t="str">
        <f>IF(coach2_nm2="","",coach2_nm2)</f>
        <v/>
      </c>
      <c r="O14" s="35"/>
    </row>
    <row r="15" spans="1:15" ht="9.9499999999999993" customHeight="1" x14ac:dyDescent="0.4">
      <c r="A15" s="34"/>
      <c r="G15" s="35"/>
      <c r="I15" s="34"/>
      <c r="O15" s="35"/>
    </row>
    <row r="16" spans="1:15" ht="25.5" x14ac:dyDescent="0.4">
      <c r="A16" s="34"/>
      <c r="B16" s="121" t="s">
        <v>18</v>
      </c>
      <c r="C16" s="121"/>
      <c r="D16" s="41" t="str">
        <f>IF(scorer_nm1="","",scorer_nm1)</f>
        <v/>
      </c>
      <c r="E16" s="41" t="str">
        <f>IF(scorer_nm2="","",scorer_nm2)</f>
        <v/>
      </c>
      <c r="G16" s="35"/>
      <c r="I16" s="34"/>
      <c r="J16" s="121" t="s">
        <v>18</v>
      </c>
      <c r="K16" s="121"/>
      <c r="L16" s="41" t="str">
        <f>IF(scorer_nm1="","",scorer_nm1)</f>
        <v/>
      </c>
      <c r="M16" s="41" t="str">
        <f>IF(scorer_nm2="","",scorer_nm2)</f>
        <v/>
      </c>
      <c r="O16" s="35"/>
    </row>
    <row r="17" spans="1:15" ht="25.5" x14ac:dyDescent="0.4">
      <c r="A17" s="34"/>
      <c r="B17" s="41"/>
      <c r="C17" s="41"/>
      <c r="D17" s="41"/>
      <c r="E17" s="41"/>
      <c r="G17" s="35"/>
      <c r="I17" s="34"/>
      <c r="J17" s="41"/>
      <c r="K17" s="41"/>
      <c r="L17" s="41"/>
      <c r="M17" s="41"/>
      <c r="O17" s="35"/>
    </row>
    <row r="18" spans="1:15" x14ac:dyDescent="0.4">
      <c r="A18" s="34"/>
      <c r="G18" s="35"/>
      <c r="I18" s="34"/>
      <c r="O18" s="35"/>
    </row>
    <row r="19" spans="1:15" x14ac:dyDescent="0.4">
      <c r="A19" s="34"/>
      <c r="B19" s="26" t="s">
        <v>2</v>
      </c>
      <c r="C19" s="26" t="s">
        <v>6</v>
      </c>
      <c r="G19" s="35"/>
      <c r="I19" s="34"/>
      <c r="J19" s="26" t="s">
        <v>2</v>
      </c>
      <c r="K19" s="26" t="s">
        <v>6</v>
      </c>
      <c r="O19" s="35"/>
    </row>
    <row r="20" spans="1:15" ht="30" customHeight="1" x14ac:dyDescent="0.4">
      <c r="A20" s="34"/>
      <c r="B20" s="42">
        <f>IF(number1="", "", number1)</f>
        <v>10</v>
      </c>
      <c r="C20" s="42" t="str">
        <f>IF(year1="", "", year1)</f>
        <v/>
      </c>
      <c r="D20" s="43" t="str">
        <f>IF(p1_nm1="", "", p1_nm1)</f>
        <v/>
      </c>
      <c r="E20" s="43" t="str">
        <f>IF(p1_nm2="", "", p1_nm2)</f>
        <v/>
      </c>
      <c r="G20" s="35"/>
      <c r="I20" s="34"/>
      <c r="J20" s="42">
        <f>IF(number1="", "", number1)</f>
        <v>10</v>
      </c>
      <c r="K20" s="42" t="str">
        <f>IF(year1="", "", year1)</f>
        <v/>
      </c>
      <c r="L20" s="43" t="str">
        <f>IF(p1_nm1="", "", p1_nm1)</f>
        <v/>
      </c>
      <c r="M20" s="43" t="str">
        <f>IF(p1_nm2="", "", p1_nm2)</f>
        <v/>
      </c>
      <c r="O20" s="35"/>
    </row>
    <row r="21" spans="1:15" ht="30" customHeight="1" x14ac:dyDescent="0.4">
      <c r="A21" s="34"/>
      <c r="B21" s="42" t="str">
        <f>IF(number2="", "", number2)</f>
        <v/>
      </c>
      <c r="C21" s="42" t="str">
        <f>IF(year2="", "", year2)</f>
        <v/>
      </c>
      <c r="D21" s="43" t="str">
        <f>IF(p2_nm1="", "", p2_nm1)</f>
        <v/>
      </c>
      <c r="E21" s="43" t="str">
        <f>IF(p2_nm2="", "", p2_nm2)</f>
        <v/>
      </c>
      <c r="G21" s="35"/>
      <c r="I21" s="34"/>
      <c r="J21" s="42" t="str">
        <f>IF(number2="", "", number2)</f>
        <v/>
      </c>
      <c r="K21" s="42" t="str">
        <f>IF(year2="", "", year2)</f>
        <v/>
      </c>
      <c r="L21" s="43" t="str">
        <f>IF(p2_nm1="", "", p2_nm1)</f>
        <v/>
      </c>
      <c r="M21" s="43" t="str">
        <f>IF(p2_nm2="", "", p2_nm2)</f>
        <v/>
      </c>
      <c r="O21" s="35"/>
    </row>
    <row r="22" spans="1:15" ht="30" customHeight="1" x14ac:dyDescent="0.4">
      <c r="A22" s="34"/>
      <c r="B22" s="42" t="str">
        <f>IF(number3="", "", number3)</f>
        <v/>
      </c>
      <c r="C22" s="42" t="str">
        <f>IF(year3="", "", year3)</f>
        <v/>
      </c>
      <c r="D22" s="43" t="str">
        <f>IF(p3_nm1="", "", p3_nm1)</f>
        <v/>
      </c>
      <c r="E22" s="43" t="str">
        <f>IF(p3_nm2="", "", p3_nm2)</f>
        <v/>
      </c>
      <c r="G22" s="35"/>
      <c r="I22" s="34"/>
      <c r="J22" s="42" t="str">
        <f>IF(number3="", "", number3)</f>
        <v/>
      </c>
      <c r="K22" s="42" t="str">
        <f>IF(year3="", "", year3)</f>
        <v/>
      </c>
      <c r="L22" s="43" t="str">
        <f>IF(p3_nm1="", "", p3_nm1)</f>
        <v/>
      </c>
      <c r="M22" s="43" t="str">
        <f>IF(p3_nm2="", "", p3_nm2)</f>
        <v/>
      </c>
      <c r="O22" s="35"/>
    </row>
    <row r="23" spans="1:15" ht="30" customHeight="1" x14ac:dyDescent="0.4">
      <c r="A23" s="34"/>
      <c r="B23" s="42" t="str">
        <f>IF(number4="", "", number4)</f>
        <v/>
      </c>
      <c r="C23" s="42" t="str">
        <f>IF(year4="", "", year4)</f>
        <v/>
      </c>
      <c r="D23" s="43" t="str">
        <f>IF(p4_nm1="", "", p4_nm1)</f>
        <v/>
      </c>
      <c r="E23" s="43" t="str">
        <f>IF(p4_nm2="", "", p4_nm2)</f>
        <v/>
      </c>
      <c r="G23" s="35"/>
      <c r="I23" s="34"/>
      <c r="J23" s="42" t="str">
        <f>IF(number4="", "", number4)</f>
        <v/>
      </c>
      <c r="K23" s="42" t="str">
        <f>IF(year4="", "", year4)</f>
        <v/>
      </c>
      <c r="L23" s="43" t="str">
        <f>IF(p4_nm1="", "", p4_nm1)</f>
        <v/>
      </c>
      <c r="M23" s="43" t="str">
        <f>IF(p4_nm2="", "", p4_nm2)</f>
        <v/>
      </c>
      <c r="O23" s="35"/>
    </row>
    <row r="24" spans="1:15" ht="30" customHeight="1" x14ac:dyDescent="0.4">
      <c r="A24" s="34"/>
      <c r="B24" s="42" t="str">
        <f>IF(number5="", "", number5)</f>
        <v/>
      </c>
      <c r="C24" s="42" t="str">
        <f>IF(year5="", "", year5)</f>
        <v/>
      </c>
      <c r="D24" s="43" t="str">
        <f>IF(p5_nm1="", "", p5_nm1)</f>
        <v/>
      </c>
      <c r="E24" s="43" t="str">
        <f>IF(p5_nm2="", "", p5_nm2)</f>
        <v/>
      </c>
      <c r="G24" s="35"/>
      <c r="I24" s="34"/>
      <c r="J24" s="42" t="str">
        <f>IF(number5="", "", number5)</f>
        <v/>
      </c>
      <c r="K24" s="42" t="str">
        <f>IF(year5="", "", year5)</f>
        <v/>
      </c>
      <c r="L24" s="43" t="str">
        <f>IF(p5_nm1="", "", p5_nm1)</f>
        <v/>
      </c>
      <c r="M24" s="43" t="str">
        <f>IF(p5_nm2="", "", p5_nm2)</f>
        <v/>
      </c>
      <c r="O24" s="35"/>
    </row>
    <row r="25" spans="1:15" ht="30" customHeight="1" x14ac:dyDescent="0.4">
      <c r="A25" s="34"/>
      <c r="B25" s="42" t="str">
        <f>IF(number6="", "", number6)</f>
        <v/>
      </c>
      <c r="C25" s="42" t="str">
        <f>IF(year6="", "", year6)</f>
        <v/>
      </c>
      <c r="D25" s="43" t="str">
        <f>IF(p6_nm1="", "", p6_nm1)</f>
        <v/>
      </c>
      <c r="E25" s="43" t="str">
        <f>IF(p6_nm2="", "", p6_nm2)</f>
        <v/>
      </c>
      <c r="G25" s="35"/>
      <c r="I25" s="34"/>
      <c r="J25" s="42" t="str">
        <f>IF(number6="", "", number6)</f>
        <v/>
      </c>
      <c r="K25" s="42" t="str">
        <f>IF(year6="", "", year6)</f>
        <v/>
      </c>
      <c r="L25" s="43" t="str">
        <f>IF(p6_nm1="", "", p6_nm1)</f>
        <v/>
      </c>
      <c r="M25" s="43" t="str">
        <f>IF(p6_nm2="", "", p6_nm2)</f>
        <v/>
      </c>
      <c r="O25" s="35"/>
    </row>
    <row r="26" spans="1:15" ht="30" customHeight="1" x14ac:dyDescent="0.4">
      <c r="A26" s="34"/>
      <c r="B26" s="42" t="str">
        <f>IF(number7="", "", number7)</f>
        <v/>
      </c>
      <c r="C26" s="42" t="str">
        <f>IF(year7="", "", year7)</f>
        <v/>
      </c>
      <c r="D26" s="43" t="str">
        <f>IF(p7_nm1="", "", p7_nm1)</f>
        <v/>
      </c>
      <c r="E26" s="43" t="str">
        <f>IF(p7_nm2="", "", p7_nm2)</f>
        <v/>
      </c>
      <c r="G26" s="35"/>
      <c r="I26" s="34"/>
      <c r="J26" s="42" t="str">
        <f>IF(number7="", "", number7)</f>
        <v/>
      </c>
      <c r="K26" s="42" t="str">
        <f>IF(year7="", "", year7)</f>
        <v/>
      </c>
      <c r="L26" s="43" t="str">
        <f>IF(p7_nm1="", "", p7_nm1)</f>
        <v/>
      </c>
      <c r="M26" s="43" t="str">
        <f>IF(p7_nm2="", "", p7_nm2)</f>
        <v/>
      </c>
      <c r="O26" s="35"/>
    </row>
    <row r="27" spans="1:15" ht="30" customHeight="1" x14ac:dyDescent="0.4">
      <c r="A27" s="34"/>
      <c r="B27" s="42" t="str">
        <f>IF(number8="", "", number8)</f>
        <v/>
      </c>
      <c r="C27" s="42" t="str">
        <f>IF(year8="", "", year8)</f>
        <v/>
      </c>
      <c r="D27" s="43" t="str">
        <f>IF(p8_nm1="", "", p8_nm1)</f>
        <v/>
      </c>
      <c r="E27" s="43" t="str">
        <f>IF(p8_nm2="", "", p8_nm2)</f>
        <v/>
      </c>
      <c r="G27" s="35"/>
      <c r="I27" s="34"/>
      <c r="J27" s="42" t="str">
        <f>IF(number8="", "", number8)</f>
        <v/>
      </c>
      <c r="K27" s="42" t="str">
        <f>IF(year8="", "", year8)</f>
        <v/>
      </c>
      <c r="L27" s="43" t="str">
        <f>IF(p8_nm1="", "", p8_nm1)</f>
        <v/>
      </c>
      <c r="M27" s="43" t="str">
        <f>IF(p8_nm2="", "", p8_nm2)</f>
        <v/>
      </c>
      <c r="O27" s="35"/>
    </row>
    <row r="28" spans="1:15" ht="30" customHeight="1" x14ac:dyDescent="0.4">
      <c r="A28" s="34"/>
      <c r="B28" s="42" t="str">
        <f>IF(number9="", "", number9)</f>
        <v/>
      </c>
      <c r="C28" s="42" t="str">
        <f>IF(year9="", "", year9)</f>
        <v/>
      </c>
      <c r="D28" s="43" t="str">
        <f>IF(p9_nm1="", "", p9_nm1)</f>
        <v/>
      </c>
      <c r="E28" s="43" t="str">
        <f>IF(p9_nm2="", "", p9_nm2)</f>
        <v/>
      </c>
      <c r="G28" s="35"/>
      <c r="I28" s="34"/>
      <c r="J28" s="42" t="str">
        <f>IF(number9="", "", number9)</f>
        <v/>
      </c>
      <c r="K28" s="42" t="str">
        <f>IF(year9="", "", year9)</f>
        <v/>
      </c>
      <c r="L28" s="43" t="str">
        <f>IF(p9_nm1="", "", p9_nm1)</f>
        <v/>
      </c>
      <c r="M28" s="43" t="str">
        <f>IF(p9_nm2="", "", p9_nm2)</f>
        <v/>
      </c>
      <c r="O28" s="35"/>
    </row>
    <row r="29" spans="1:15" ht="30" customHeight="1" x14ac:dyDescent="0.4">
      <c r="A29" s="34"/>
      <c r="B29" s="42" t="str">
        <f>IF(number10="", "", number10)</f>
        <v/>
      </c>
      <c r="C29" s="42" t="str">
        <f>IF(year10="", "", year10)</f>
        <v/>
      </c>
      <c r="D29" s="43" t="str">
        <f>IF(p10_nm1="", "", p10_nm1)</f>
        <v/>
      </c>
      <c r="E29" s="43" t="str">
        <f>IF(p10_nm2="", "", p10_nm2)</f>
        <v/>
      </c>
      <c r="G29" s="35"/>
      <c r="I29" s="34"/>
      <c r="J29" s="42" t="str">
        <f>IF(number10="", "", number10)</f>
        <v/>
      </c>
      <c r="K29" s="42" t="str">
        <f>IF(year10="", "", year10)</f>
        <v/>
      </c>
      <c r="L29" s="43" t="str">
        <f>IF(p10_nm1="", "", p10_nm1)</f>
        <v/>
      </c>
      <c r="M29" s="43" t="str">
        <f>IF(p10_nm2="", "", p10_nm2)</f>
        <v/>
      </c>
      <c r="O29" s="35"/>
    </row>
    <row r="30" spans="1:15" ht="30" customHeight="1" x14ac:dyDescent="0.4">
      <c r="A30" s="34"/>
      <c r="B30" s="42" t="str">
        <f>IF(number11="", "", number11)</f>
        <v/>
      </c>
      <c r="C30" s="42" t="str">
        <f>IF(year11="", "", year11)</f>
        <v/>
      </c>
      <c r="D30" s="43" t="str">
        <f>IF(p11_nm1="", "", p11_nm1)</f>
        <v/>
      </c>
      <c r="E30" s="43" t="str">
        <f>IF(p11_nm2="", "", p11_nm2)</f>
        <v/>
      </c>
      <c r="G30" s="35"/>
      <c r="I30" s="34"/>
      <c r="J30" s="42" t="str">
        <f>IF(number11="", "", number11)</f>
        <v/>
      </c>
      <c r="K30" s="42" t="str">
        <f>IF(year11="", "", year11)</f>
        <v/>
      </c>
      <c r="L30" s="43" t="str">
        <f>IF(p11_nm1="", "", p11_nm1)</f>
        <v/>
      </c>
      <c r="M30" s="43" t="str">
        <f>IF(p11_nm2="", "", p11_nm2)</f>
        <v/>
      </c>
      <c r="O30" s="35"/>
    </row>
    <row r="31" spans="1:15" ht="30" customHeight="1" x14ac:dyDescent="0.4">
      <c r="A31" s="34"/>
      <c r="B31" s="42" t="str">
        <f>IF(number12="", "", number12)</f>
        <v/>
      </c>
      <c r="C31" s="42" t="str">
        <f>IF(year12="", "", year12)</f>
        <v/>
      </c>
      <c r="D31" s="43" t="str">
        <f>IF(p12_nm1="", "", p12_nm1)</f>
        <v/>
      </c>
      <c r="E31" s="43" t="str">
        <f>IF(p12_nm2="", "", p12_nm2)</f>
        <v/>
      </c>
      <c r="G31" s="35"/>
      <c r="I31" s="34"/>
      <c r="J31" s="42" t="str">
        <f>IF(number12="", "", number12)</f>
        <v/>
      </c>
      <c r="K31" s="42" t="str">
        <f>IF(year12="", "", year12)</f>
        <v/>
      </c>
      <c r="L31" s="43" t="str">
        <f>IF(p12_nm1="", "", p12_nm1)</f>
        <v/>
      </c>
      <c r="M31" s="43" t="str">
        <f>IF(p12_nm2="", "", p12_nm2)</f>
        <v/>
      </c>
      <c r="O31" s="35"/>
    </row>
    <row r="32" spans="1:15" ht="30" customHeight="1" x14ac:dyDescent="0.4">
      <c r="A32" s="34"/>
      <c r="B32" s="42" t="str">
        <f>IF(number13="", "", number13)</f>
        <v/>
      </c>
      <c r="C32" s="42" t="str">
        <f>IF(year13="", "", year13)</f>
        <v/>
      </c>
      <c r="D32" s="43" t="str">
        <f>IF(p13_nm1="", "", p13_nm1)</f>
        <v/>
      </c>
      <c r="E32" s="43" t="str">
        <f>IF(p13_nm2="", "", p13_nm2)</f>
        <v/>
      </c>
      <c r="G32" s="35"/>
      <c r="I32" s="34"/>
      <c r="J32" s="42" t="str">
        <f>IF(number13="", "", number13)</f>
        <v/>
      </c>
      <c r="K32" s="42" t="str">
        <f>IF(year13="", "", year13)</f>
        <v/>
      </c>
      <c r="L32" s="43" t="str">
        <f>IF(p13_nm1="", "", p13_nm1)</f>
        <v/>
      </c>
      <c r="M32" s="43" t="str">
        <f>IF(p13_nm2="", "", p13_nm2)</f>
        <v/>
      </c>
      <c r="O32" s="35"/>
    </row>
    <row r="33" spans="1:15" ht="30" customHeight="1" x14ac:dyDescent="0.4">
      <c r="A33" s="34"/>
      <c r="B33" s="42" t="str">
        <f>IF(number14="", "", number14)</f>
        <v/>
      </c>
      <c r="C33" s="42" t="str">
        <f>IF(year14="", "", year14)</f>
        <v/>
      </c>
      <c r="D33" s="43" t="str">
        <f>IF(p14_nm1="", "", p14_nm1)</f>
        <v/>
      </c>
      <c r="E33" s="43" t="str">
        <f>IF(p14_nm2="", "", p14_nm2)</f>
        <v/>
      </c>
      <c r="G33" s="35"/>
      <c r="I33" s="34"/>
      <c r="J33" s="42" t="str">
        <f>IF(number14="", "", number14)</f>
        <v/>
      </c>
      <c r="K33" s="42" t="str">
        <f>IF(year14="", "", year14)</f>
        <v/>
      </c>
      <c r="L33" s="43" t="str">
        <f>IF(p14_nm1="", "", p14_nm1)</f>
        <v/>
      </c>
      <c r="M33" s="43" t="str">
        <f>IF(p14_nm2="", "", p14_nm2)</f>
        <v/>
      </c>
      <c r="O33" s="35"/>
    </row>
    <row r="34" spans="1:15" ht="30" customHeight="1" x14ac:dyDescent="0.4">
      <c r="A34" s="34"/>
      <c r="B34" s="42" t="str">
        <f>IF(number15="", "", number15)</f>
        <v/>
      </c>
      <c r="C34" s="42" t="str">
        <f>IF(year15="", "", year15)</f>
        <v/>
      </c>
      <c r="D34" s="43" t="str">
        <f>IF(p15_nm1="", "", p15_nm1)</f>
        <v/>
      </c>
      <c r="E34" s="43" t="str">
        <f>IF(p15_nm2="", "", p15_nm2)</f>
        <v/>
      </c>
      <c r="G34" s="35"/>
      <c r="I34" s="34"/>
      <c r="J34" s="42" t="str">
        <f>IF(number15="", "", number15)</f>
        <v/>
      </c>
      <c r="K34" s="42" t="str">
        <f>IF(year15="", "", year15)</f>
        <v/>
      </c>
      <c r="L34" s="43" t="str">
        <f>IF(p15_nm1="", "", p15_nm1)</f>
        <v/>
      </c>
      <c r="M34" s="43" t="str">
        <f>IF(p15_nm2="", "", p15_nm2)</f>
        <v/>
      </c>
      <c r="O34" s="35"/>
    </row>
    <row r="35" spans="1:15" ht="30" customHeight="1" x14ac:dyDescent="0.4">
      <c r="A35" s="34"/>
      <c r="B35" s="42" t="str">
        <f>IF(number16="", "", number16)</f>
        <v/>
      </c>
      <c r="C35" s="42" t="str">
        <f>IF(year16="", "", year16)</f>
        <v/>
      </c>
      <c r="D35" s="43" t="str">
        <f>IF(p16_nm1="", "", p16_nm1)</f>
        <v/>
      </c>
      <c r="E35" s="43" t="str">
        <f>IF(p16_nm2="", "", p16_nm2)</f>
        <v/>
      </c>
      <c r="G35" s="35"/>
      <c r="I35" s="34"/>
      <c r="J35" s="42" t="str">
        <f>IF(number16="", "", number16)</f>
        <v/>
      </c>
      <c r="K35" s="42" t="str">
        <f>IF(year16="", "", year16)</f>
        <v/>
      </c>
      <c r="L35" s="43" t="str">
        <f>IF(p16_nm1="", "", p16_nm1)</f>
        <v/>
      </c>
      <c r="M35" s="43" t="str">
        <f>IF(p16_nm2="", "", p16_nm2)</f>
        <v/>
      </c>
      <c r="O35" s="35"/>
    </row>
    <row r="36" spans="1:15" ht="30" customHeight="1" x14ac:dyDescent="0.4">
      <c r="A36" s="34"/>
      <c r="B36" s="42" t="str">
        <f>IF(number17="", "", number17)</f>
        <v/>
      </c>
      <c r="C36" s="42" t="str">
        <f>IF(year17="", "", year17)</f>
        <v/>
      </c>
      <c r="D36" s="43" t="str">
        <f>IF(p17_nm1="", "", p17_nm1)</f>
        <v/>
      </c>
      <c r="E36" s="43" t="str">
        <f>IF(p17_nm2="", "", p17_nm2)</f>
        <v/>
      </c>
      <c r="G36" s="35"/>
      <c r="I36" s="34"/>
      <c r="J36" s="42" t="str">
        <f>IF(number17="", "", number17)</f>
        <v/>
      </c>
      <c r="K36" s="42" t="str">
        <f>IF(year17="", "", year17)</f>
        <v/>
      </c>
      <c r="L36" s="43" t="str">
        <f>IF(p17_nm1="", "", p17_nm1)</f>
        <v/>
      </c>
      <c r="M36" s="43" t="str">
        <f>IF(p17_nm2="", "", p17_nm2)</f>
        <v/>
      </c>
      <c r="O36" s="35"/>
    </row>
    <row r="37" spans="1:15" ht="30" customHeight="1" x14ac:dyDescent="0.4">
      <c r="A37" s="34"/>
      <c r="B37" s="42" t="str">
        <f>IF(number18="", "", number18)</f>
        <v/>
      </c>
      <c r="C37" s="42" t="str">
        <f>IF(year18="", "", year18)</f>
        <v/>
      </c>
      <c r="D37" s="43" t="str">
        <f>IF(p18_nm1="", "", p18_nm1)</f>
        <v/>
      </c>
      <c r="E37" s="43" t="str">
        <f>IF(p18_nm2="", "", p18_nm2)</f>
        <v/>
      </c>
      <c r="G37" s="35"/>
      <c r="I37" s="34"/>
      <c r="J37" s="42" t="str">
        <f>IF(number18="", "", number18)</f>
        <v/>
      </c>
      <c r="K37" s="42" t="str">
        <f>IF(year18="", "", year18)</f>
        <v/>
      </c>
      <c r="L37" s="43" t="str">
        <f>IF(p18_nm1="", "", p18_nm1)</f>
        <v/>
      </c>
      <c r="M37" s="43" t="str">
        <f>IF(p18_nm2="", "", p18_nm2)</f>
        <v/>
      </c>
      <c r="O37" s="35"/>
    </row>
    <row r="38" spans="1:15" ht="30" customHeight="1" x14ac:dyDescent="0.4">
      <c r="A38" s="34"/>
      <c r="B38" s="42" t="str">
        <f>IF(number19="", "", number19)</f>
        <v/>
      </c>
      <c r="C38" s="42" t="str">
        <f>IF(year19="", "", year19)</f>
        <v/>
      </c>
      <c r="D38" s="43" t="str">
        <f>IF(p19_nm1="", "", p19_nm1)</f>
        <v/>
      </c>
      <c r="E38" s="43" t="str">
        <f>IF(p19_nm2="", "", p19_nm2)</f>
        <v/>
      </c>
      <c r="G38" s="35"/>
      <c r="I38" s="34"/>
      <c r="J38" s="42" t="str">
        <f>IF(number19="", "", number19)</f>
        <v/>
      </c>
      <c r="K38" s="42" t="str">
        <f>IF(year19="", "", year19)</f>
        <v/>
      </c>
      <c r="L38" s="43" t="str">
        <f>IF(p19_nm1="", "", p19_nm1)</f>
        <v/>
      </c>
      <c r="M38" s="43" t="str">
        <f>IF(p19_nm2="", "", p19_nm2)</f>
        <v/>
      </c>
      <c r="O38" s="35"/>
    </row>
    <row r="39" spans="1:15" ht="30" customHeight="1" x14ac:dyDescent="0.4">
      <c r="A39" s="34"/>
      <c r="B39" s="42" t="str">
        <f>IF(number20="", "", number20)</f>
        <v/>
      </c>
      <c r="C39" s="42" t="str">
        <f>IF(year20="", "", year20)</f>
        <v/>
      </c>
      <c r="D39" s="43" t="str">
        <f>IF(p20_nm1="", "", p20_nm1)</f>
        <v/>
      </c>
      <c r="E39" s="43" t="str">
        <f>IF(p20_nm2="", "", p20_nm2)</f>
        <v/>
      </c>
      <c r="G39" s="35"/>
      <c r="I39" s="34"/>
      <c r="J39" s="42" t="str">
        <f>IF(number20="", "", number20)</f>
        <v/>
      </c>
      <c r="K39" s="42" t="str">
        <f>IF(year20="", "", year20)</f>
        <v/>
      </c>
      <c r="L39" s="43" t="str">
        <f>IF(p20_nm1="", "", p20_nm1)</f>
        <v/>
      </c>
      <c r="M39" s="43" t="str">
        <f>IF(p20_nm2="", "", p20_nm2)</f>
        <v/>
      </c>
      <c r="O39" s="35"/>
    </row>
    <row r="40" spans="1:15" ht="9.9499999999999993" customHeight="1" x14ac:dyDescent="0.4">
      <c r="A40" s="27"/>
      <c r="B40" s="28"/>
      <c r="C40" s="28"/>
      <c r="D40" s="28"/>
      <c r="E40" s="28"/>
      <c r="F40" s="28"/>
      <c r="G40" s="29"/>
      <c r="I40" s="27"/>
      <c r="J40" s="28"/>
      <c r="K40" s="28"/>
      <c r="L40" s="28"/>
      <c r="M40" s="28"/>
      <c r="N40" s="28"/>
      <c r="O40" s="29"/>
    </row>
  </sheetData>
  <sheetProtection sheet="1" objects="1" scenarios="1"/>
  <mergeCells count="16">
    <mergeCell ref="J9:K9"/>
    <mergeCell ref="J14:K14"/>
    <mergeCell ref="J16:K16"/>
    <mergeCell ref="J12:K12"/>
    <mergeCell ref="B16:C16"/>
    <mergeCell ref="B9:C9"/>
    <mergeCell ref="B12:C12"/>
    <mergeCell ref="B14:C14"/>
    <mergeCell ref="C2:E2"/>
    <mergeCell ref="K2:M2"/>
    <mergeCell ref="K3:L3"/>
    <mergeCell ref="M3:N3"/>
    <mergeCell ref="J6:K6"/>
    <mergeCell ref="C3:D3"/>
    <mergeCell ref="E3:F3"/>
    <mergeCell ref="B6:C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23B2-AAAD-461C-85C6-9AFC9B5C7189}">
  <dimension ref="A1:E50"/>
  <sheetViews>
    <sheetView workbookViewId="0">
      <selection activeCell="A5" sqref="A5"/>
    </sheetView>
  </sheetViews>
  <sheetFormatPr defaultRowHeight="18.75" x14ac:dyDescent="0.4"/>
  <sheetData>
    <row r="1" spans="1:5" x14ac:dyDescent="0.4">
      <c r="A1">
        <v>4</v>
      </c>
      <c r="C1" t="s">
        <v>41</v>
      </c>
      <c r="E1" t="s">
        <v>45</v>
      </c>
    </row>
    <row r="2" spans="1:5" x14ac:dyDescent="0.4">
      <c r="A2">
        <v>3</v>
      </c>
      <c r="C2" t="s">
        <v>42</v>
      </c>
      <c r="E2" t="s">
        <v>46</v>
      </c>
    </row>
    <row r="3" spans="1:5" x14ac:dyDescent="0.4">
      <c r="A3">
        <v>2</v>
      </c>
      <c r="C3" t="s">
        <v>43</v>
      </c>
      <c r="E3" t="s">
        <v>47</v>
      </c>
    </row>
    <row r="4" spans="1:5" x14ac:dyDescent="0.4">
      <c r="A4">
        <v>1</v>
      </c>
      <c r="C4" t="s">
        <v>44</v>
      </c>
      <c r="E4" t="s">
        <v>48</v>
      </c>
    </row>
    <row r="5" spans="1:5" x14ac:dyDescent="0.4">
      <c r="E5" t="s">
        <v>49</v>
      </c>
    </row>
    <row r="6" spans="1:5" x14ac:dyDescent="0.4">
      <c r="E6" t="s">
        <v>50</v>
      </c>
    </row>
    <row r="7" spans="1:5" x14ac:dyDescent="0.4">
      <c r="E7" t="s">
        <v>51</v>
      </c>
    </row>
    <row r="8" spans="1:5" x14ac:dyDescent="0.4">
      <c r="E8" t="s">
        <v>52</v>
      </c>
    </row>
    <row r="9" spans="1:5" x14ac:dyDescent="0.4">
      <c r="E9" t="s">
        <v>53</v>
      </c>
    </row>
    <row r="10" spans="1:5" x14ac:dyDescent="0.4">
      <c r="E10" t="s">
        <v>54</v>
      </c>
    </row>
    <row r="11" spans="1:5" x14ac:dyDescent="0.4">
      <c r="E11" t="s">
        <v>55</v>
      </c>
    </row>
    <row r="12" spans="1:5" x14ac:dyDescent="0.4">
      <c r="E12" t="s">
        <v>56</v>
      </c>
    </row>
    <row r="13" spans="1:5" x14ac:dyDescent="0.4">
      <c r="E13" t="s">
        <v>57</v>
      </c>
    </row>
    <row r="14" spans="1:5" x14ac:dyDescent="0.4">
      <c r="E14" t="s">
        <v>58</v>
      </c>
    </row>
    <row r="15" spans="1:5" x14ac:dyDescent="0.4">
      <c r="E15" t="s">
        <v>59</v>
      </c>
    </row>
    <row r="16" spans="1:5" x14ac:dyDescent="0.4">
      <c r="E16" t="s">
        <v>60</v>
      </c>
    </row>
    <row r="17" spans="5:5" x14ac:dyDescent="0.4">
      <c r="E17" t="s">
        <v>61</v>
      </c>
    </row>
    <row r="18" spans="5:5" x14ac:dyDescent="0.4">
      <c r="E18" t="s">
        <v>62</v>
      </c>
    </row>
    <row r="19" spans="5:5" x14ac:dyDescent="0.4">
      <c r="E19" t="s">
        <v>63</v>
      </c>
    </row>
    <row r="20" spans="5:5" x14ac:dyDescent="0.4">
      <c r="E20" t="s">
        <v>64</v>
      </c>
    </row>
    <row r="21" spans="5:5" x14ac:dyDescent="0.4">
      <c r="E21" t="s">
        <v>65</v>
      </c>
    </row>
    <row r="22" spans="5:5" x14ac:dyDescent="0.4">
      <c r="E22" t="s">
        <v>66</v>
      </c>
    </row>
    <row r="23" spans="5:5" x14ac:dyDescent="0.4">
      <c r="E23" t="s">
        <v>67</v>
      </c>
    </row>
    <row r="24" spans="5:5" x14ac:dyDescent="0.4">
      <c r="E24" t="s">
        <v>68</v>
      </c>
    </row>
    <row r="25" spans="5:5" x14ac:dyDescent="0.4">
      <c r="E25" t="s">
        <v>69</v>
      </c>
    </row>
    <row r="26" spans="5:5" x14ac:dyDescent="0.4">
      <c r="E26" t="s">
        <v>70</v>
      </c>
    </row>
    <row r="27" spans="5:5" x14ac:dyDescent="0.4">
      <c r="E27" t="s">
        <v>71</v>
      </c>
    </row>
    <row r="28" spans="5:5" x14ac:dyDescent="0.4">
      <c r="E28" t="s">
        <v>72</v>
      </c>
    </row>
    <row r="29" spans="5:5" x14ac:dyDescent="0.4">
      <c r="E29" t="s">
        <v>73</v>
      </c>
    </row>
    <row r="30" spans="5:5" x14ac:dyDescent="0.4">
      <c r="E30" t="s">
        <v>74</v>
      </c>
    </row>
    <row r="31" spans="5:5" x14ac:dyDescent="0.4">
      <c r="E31" t="s">
        <v>75</v>
      </c>
    </row>
    <row r="32" spans="5:5" x14ac:dyDescent="0.4">
      <c r="E32" t="s">
        <v>76</v>
      </c>
    </row>
    <row r="33" spans="5:5" x14ac:dyDescent="0.4">
      <c r="E33" t="s">
        <v>77</v>
      </c>
    </row>
    <row r="34" spans="5:5" x14ac:dyDescent="0.4">
      <c r="E34" t="s">
        <v>78</v>
      </c>
    </row>
    <row r="35" spans="5:5" x14ac:dyDescent="0.4">
      <c r="E35" t="s">
        <v>79</v>
      </c>
    </row>
    <row r="36" spans="5:5" x14ac:dyDescent="0.4">
      <c r="E36" t="s">
        <v>80</v>
      </c>
    </row>
    <row r="37" spans="5:5" x14ac:dyDescent="0.4">
      <c r="E37" t="s">
        <v>81</v>
      </c>
    </row>
    <row r="38" spans="5:5" x14ac:dyDescent="0.4">
      <c r="E38" t="s">
        <v>82</v>
      </c>
    </row>
    <row r="39" spans="5:5" x14ac:dyDescent="0.4">
      <c r="E39" t="s">
        <v>83</v>
      </c>
    </row>
    <row r="40" spans="5:5" x14ac:dyDescent="0.4">
      <c r="E40" t="s">
        <v>84</v>
      </c>
    </row>
    <row r="41" spans="5:5" x14ac:dyDescent="0.4">
      <c r="E41" t="s">
        <v>85</v>
      </c>
    </row>
    <row r="42" spans="5:5" x14ac:dyDescent="0.4">
      <c r="E42" t="s">
        <v>86</v>
      </c>
    </row>
    <row r="43" spans="5:5" x14ac:dyDescent="0.4">
      <c r="E43" t="s">
        <v>87</v>
      </c>
    </row>
    <row r="44" spans="5:5" x14ac:dyDescent="0.4">
      <c r="E44" t="s">
        <v>88</v>
      </c>
    </row>
    <row r="45" spans="5:5" x14ac:dyDescent="0.4">
      <c r="E45" t="s">
        <v>89</v>
      </c>
    </row>
    <row r="46" spans="5:5" x14ac:dyDescent="0.4">
      <c r="E46" t="s">
        <v>90</v>
      </c>
    </row>
    <row r="47" spans="5:5" x14ac:dyDescent="0.4">
      <c r="E47" t="s">
        <v>91</v>
      </c>
    </row>
    <row r="48" spans="5:5" x14ac:dyDescent="0.4">
      <c r="E48" t="s">
        <v>92</v>
      </c>
    </row>
    <row r="49" spans="5:5" x14ac:dyDescent="0.4">
      <c r="E49" t="s">
        <v>93</v>
      </c>
    </row>
    <row r="50" spans="5:5" x14ac:dyDescent="0.4">
      <c r="E50" t="s">
        <v>94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133</vt:i4>
      </vt:variant>
    </vt:vector>
  </HeadingPairs>
  <TitlesOfParts>
    <vt:vector size="136" baseType="lpstr">
      <vt:lpstr>input</vt:lpstr>
      <vt:lpstr>print</vt:lpstr>
      <vt:lpstr>list</vt:lpstr>
      <vt:lpstr>city</vt:lpstr>
      <vt:lpstr>coach1_addr</vt:lpstr>
      <vt:lpstr>coach1_jspo</vt:lpstr>
      <vt:lpstr>coach1_nm1</vt:lpstr>
      <vt:lpstr>coach1_nm2</vt:lpstr>
      <vt:lpstr>coach1_tel</vt:lpstr>
      <vt:lpstr>coach2_addr</vt:lpstr>
      <vt:lpstr>coach2_jspo</vt:lpstr>
      <vt:lpstr>coach2_nm1</vt:lpstr>
      <vt:lpstr>coach2_nm2</vt:lpstr>
      <vt:lpstr>coach2_tel</vt:lpstr>
      <vt:lpstr>contact_nm</vt:lpstr>
      <vt:lpstr>contact_post</vt:lpstr>
      <vt:lpstr>contact_tel</vt:lpstr>
      <vt:lpstr>daihyo_addr</vt:lpstr>
      <vt:lpstr>daihyo_jspo</vt:lpstr>
      <vt:lpstr>daihyo_nm1</vt:lpstr>
      <vt:lpstr>daihyo_nm2</vt:lpstr>
      <vt:lpstr>daihyo_tel</vt:lpstr>
      <vt:lpstr>kantoku_addr</vt:lpstr>
      <vt:lpstr>kantoku_jspo</vt:lpstr>
      <vt:lpstr>kantoku_nm1</vt:lpstr>
      <vt:lpstr>kantoku_nm2</vt:lpstr>
      <vt:lpstr>kantoku_tel</vt:lpstr>
      <vt:lpstr>number1</vt:lpstr>
      <vt:lpstr>number10</vt:lpstr>
      <vt:lpstr>number11</vt:lpstr>
      <vt:lpstr>number12</vt:lpstr>
      <vt:lpstr>number13</vt:lpstr>
      <vt:lpstr>number14</vt:lpstr>
      <vt:lpstr>number15</vt:lpstr>
      <vt:lpstr>number16</vt:lpstr>
      <vt:lpstr>number17</vt:lpstr>
      <vt:lpstr>number18</vt:lpstr>
      <vt:lpstr>number19</vt:lpstr>
      <vt:lpstr>number2</vt:lpstr>
      <vt:lpstr>number20</vt:lpstr>
      <vt:lpstr>number3</vt:lpstr>
      <vt:lpstr>number4</vt:lpstr>
      <vt:lpstr>number5</vt:lpstr>
      <vt:lpstr>number6</vt:lpstr>
      <vt:lpstr>number7</vt:lpstr>
      <vt:lpstr>number8</vt:lpstr>
      <vt:lpstr>number9</vt:lpstr>
      <vt:lpstr>p1_kana</vt:lpstr>
      <vt:lpstr>p1_nm1</vt:lpstr>
      <vt:lpstr>p1_nm2</vt:lpstr>
      <vt:lpstr>p10_kana</vt:lpstr>
      <vt:lpstr>p10_nm1</vt:lpstr>
      <vt:lpstr>p10_nm2</vt:lpstr>
      <vt:lpstr>p11_kana</vt:lpstr>
      <vt:lpstr>p11_nm1</vt:lpstr>
      <vt:lpstr>p11_nm2</vt:lpstr>
      <vt:lpstr>p12_kana</vt:lpstr>
      <vt:lpstr>p12_nm1</vt:lpstr>
      <vt:lpstr>p12_nm2</vt:lpstr>
      <vt:lpstr>p13_kana</vt:lpstr>
      <vt:lpstr>p13_nm1</vt:lpstr>
      <vt:lpstr>p13_nm2</vt:lpstr>
      <vt:lpstr>p14_kana</vt:lpstr>
      <vt:lpstr>p14_nm1</vt:lpstr>
      <vt:lpstr>p14_nm2</vt:lpstr>
      <vt:lpstr>p15_kana</vt:lpstr>
      <vt:lpstr>p15_nm1</vt:lpstr>
      <vt:lpstr>p15_nm2</vt:lpstr>
      <vt:lpstr>p16_kana</vt:lpstr>
      <vt:lpstr>p16_nm1</vt:lpstr>
      <vt:lpstr>p16_nm2</vt:lpstr>
      <vt:lpstr>p17_kana</vt:lpstr>
      <vt:lpstr>p17_nm1</vt:lpstr>
      <vt:lpstr>p17_nm2</vt:lpstr>
      <vt:lpstr>p18_kana</vt:lpstr>
      <vt:lpstr>p18_nm1</vt:lpstr>
      <vt:lpstr>p18_nm2</vt:lpstr>
      <vt:lpstr>p19_kana</vt:lpstr>
      <vt:lpstr>p19_nm1</vt:lpstr>
      <vt:lpstr>p19_nm2</vt:lpstr>
      <vt:lpstr>p2_kana</vt:lpstr>
      <vt:lpstr>p2_nm1</vt:lpstr>
      <vt:lpstr>p2_nm2</vt:lpstr>
      <vt:lpstr>p20_kana</vt:lpstr>
      <vt:lpstr>p20_nm1</vt:lpstr>
      <vt:lpstr>p20_nm2</vt:lpstr>
      <vt:lpstr>p3_kana</vt:lpstr>
      <vt:lpstr>p3_nm1</vt:lpstr>
      <vt:lpstr>p3_nm2</vt:lpstr>
      <vt:lpstr>p4_kana</vt:lpstr>
      <vt:lpstr>p4_nm1</vt:lpstr>
      <vt:lpstr>p4_nm2</vt:lpstr>
      <vt:lpstr>p5_kana</vt:lpstr>
      <vt:lpstr>p5_nm1</vt:lpstr>
      <vt:lpstr>p5_nm2</vt:lpstr>
      <vt:lpstr>p6_kana</vt:lpstr>
      <vt:lpstr>p6_nm1</vt:lpstr>
      <vt:lpstr>p6_nm2</vt:lpstr>
      <vt:lpstr>p7_kana</vt:lpstr>
      <vt:lpstr>p7_nm1</vt:lpstr>
      <vt:lpstr>p7_nm2</vt:lpstr>
      <vt:lpstr>p8_kana</vt:lpstr>
      <vt:lpstr>p8_nm1</vt:lpstr>
      <vt:lpstr>p8_nm2</vt:lpstr>
      <vt:lpstr>p9_kana</vt:lpstr>
      <vt:lpstr>p9_nm1</vt:lpstr>
      <vt:lpstr>p9_nm2</vt:lpstr>
      <vt:lpstr>player_nm1</vt:lpstr>
      <vt:lpstr>player_nm2</vt:lpstr>
      <vt:lpstr>input!Print_Area</vt:lpstr>
      <vt:lpstr>scorer_addr</vt:lpstr>
      <vt:lpstr>scorer_jspo</vt:lpstr>
      <vt:lpstr>scorer_nm1</vt:lpstr>
      <vt:lpstr>scorer_nm2</vt:lpstr>
      <vt:lpstr>scorer_tel</vt:lpstr>
      <vt:lpstr>team_nm</vt:lpstr>
      <vt:lpstr>year1</vt:lpstr>
      <vt:lpstr>year10</vt:lpstr>
      <vt:lpstr>year11</vt:lpstr>
      <vt:lpstr>year12</vt:lpstr>
      <vt:lpstr>year13</vt:lpstr>
      <vt:lpstr>year14</vt:lpstr>
      <vt:lpstr>year15</vt:lpstr>
      <vt:lpstr>year16</vt:lpstr>
      <vt:lpstr>year17</vt:lpstr>
      <vt:lpstr>year18</vt:lpstr>
      <vt:lpstr>year19</vt:lpstr>
      <vt:lpstr>year2</vt:lpstr>
      <vt:lpstr>year20</vt:lpstr>
      <vt:lpstr>year3</vt:lpstr>
      <vt:lpstr>year4</vt:lpstr>
      <vt:lpstr>year5</vt:lpstr>
      <vt:lpstr>year6</vt:lpstr>
      <vt:lpstr>year7</vt:lpstr>
      <vt:lpstr>year8</vt:lpstr>
      <vt:lpstr>year9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健次 塩入</dc:creator>
  <cp:lastModifiedBy>健次 塩入</cp:lastModifiedBy>
  <cp:lastPrinted>2025-07-09T05:10:24Z</cp:lastPrinted>
  <dcterms:created xsi:type="dcterms:W3CDTF">2025-03-13T23:36:45Z</dcterms:created>
  <dcterms:modified xsi:type="dcterms:W3CDTF">2025-07-09T05:55:54Z</dcterms:modified>
</cp:coreProperties>
</file>