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7d586ae2d1d0d59/少年野球/スポ少/スポ少2026/"/>
    </mc:Choice>
  </mc:AlternateContent>
  <xr:revisionPtr revIDLastSave="1113" documentId="8_{1B009BE0-3002-4E44-9873-E88997D08A4E}" xr6:coauthVersionLast="47" xr6:coauthVersionMax="47" xr10:uidLastSave="{DFD9536E-B1DF-4EB4-9CAE-6473F772A1FE}"/>
  <bookViews>
    <workbookView xWindow="4695" yWindow="2160" windowWidth="24390" windowHeight="25770" xr2:uid="{A9C53CE3-273D-4050-B239-3324B039B648}"/>
  </bookViews>
  <sheets>
    <sheet name="input" sheetId="1" r:id="rId1"/>
    <sheet name="print" sheetId="3" r:id="rId2"/>
    <sheet name="list" sheetId="2" r:id="rId3"/>
  </sheets>
  <definedNames>
    <definedName name="bus">input!$J$41</definedName>
    <definedName name="city">input!$H$8</definedName>
    <definedName name="coach1_addr">input!$H$12</definedName>
    <definedName name="coach1_jspo">input!$K$12</definedName>
    <definedName name="coach1_nm1">input!$D$12</definedName>
    <definedName name="coach1_nm2">input!$E$12</definedName>
    <definedName name="coach1_tel">input!$F$12</definedName>
    <definedName name="coach2_addr">input!$H$13</definedName>
    <definedName name="coach2_jspo">input!$K$13</definedName>
    <definedName name="coach2_nm1">input!$D$13</definedName>
    <definedName name="coach2_nm2">input!$E$13</definedName>
    <definedName name="coach2_tel">input!$F$13</definedName>
    <definedName name="contact_nm">input!$J$45</definedName>
    <definedName name="contact_post">input!$B$45</definedName>
    <definedName name="contact_tel">input!$E$45</definedName>
    <definedName name="daihyo_addr">input!$H$10</definedName>
    <definedName name="daihyo_jspo">input!$K$10</definedName>
    <definedName name="daihyo_nm1">input!$D$10</definedName>
    <definedName name="daihyo_nm2">input!$E$10</definedName>
    <definedName name="daihyo_tel">input!$F$10</definedName>
    <definedName name="kantoku_addr">input!$H$11</definedName>
    <definedName name="kantoku_jspo">input!$K$11</definedName>
    <definedName name="kantoku_nm1">input!$D$11</definedName>
    <definedName name="kantoku_nm2">input!$E$11</definedName>
    <definedName name="kantoku_tel">input!$F$11</definedName>
    <definedName name="number1">input!$C$16</definedName>
    <definedName name="number10">input!$C$25</definedName>
    <definedName name="number11">input!$C$26</definedName>
    <definedName name="number12">input!$C$27</definedName>
    <definedName name="number13">input!$C$28</definedName>
    <definedName name="number14">input!$C$29</definedName>
    <definedName name="number15">input!$C$30</definedName>
    <definedName name="number16">input!$C$31</definedName>
    <definedName name="number17">input!$C$32</definedName>
    <definedName name="number18">input!$C$33</definedName>
    <definedName name="number19">input!$C$34</definedName>
    <definedName name="number2">input!$C$17</definedName>
    <definedName name="number20">input!$C$35</definedName>
    <definedName name="number3">input!$C$18</definedName>
    <definedName name="number4">input!$C$19</definedName>
    <definedName name="number5">input!$C$20</definedName>
    <definedName name="number6">input!$C$21</definedName>
    <definedName name="number7">input!$C$22</definedName>
    <definedName name="number8">input!$C$23</definedName>
    <definedName name="number9">input!$C$24</definedName>
    <definedName name="p1_kana">input!$F$16</definedName>
    <definedName name="p1_nm1">input!$D$16</definedName>
    <definedName name="p1_nm2">input!$E$16</definedName>
    <definedName name="p10_kana">input!$F$25</definedName>
    <definedName name="p10_nm1">input!$D$25</definedName>
    <definedName name="p10_nm2">input!$E$25</definedName>
    <definedName name="p11_kana">input!$F$26</definedName>
    <definedName name="p11_nm1">input!$D$26</definedName>
    <definedName name="p11_nm2">input!$E$26</definedName>
    <definedName name="p12_kana">input!$F$27</definedName>
    <definedName name="p12_nm1">input!$D$27</definedName>
    <definedName name="p12_nm2">input!$E$27</definedName>
    <definedName name="p13_kana">input!$F$28</definedName>
    <definedName name="p13_nm1">input!$D$28</definedName>
    <definedName name="p13_nm2">input!$E$28</definedName>
    <definedName name="p14_kana">input!$F$29</definedName>
    <definedName name="p14_nm1">input!$D$29</definedName>
    <definedName name="p14_nm2">input!$E$29</definedName>
    <definedName name="p15_kana">input!$F$30</definedName>
    <definedName name="p15_nm1">input!$D$30</definedName>
    <definedName name="p15_nm2">input!$E$30</definedName>
    <definedName name="p16_kana">input!$F$31</definedName>
    <definedName name="p16_nm1">input!$D$31</definedName>
    <definedName name="p16_nm2">input!$E$31</definedName>
    <definedName name="p17_kana">input!$F$32</definedName>
    <definedName name="p17_nm1">input!$D$32</definedName>
    <definedName name="p17_nm2">input!$E$32</definedName>
    <definedName name="p18_kana">input!$F$33</definedName>
    <definedName name="p18_nm1">input!$D$33</definedName>
    <definedName name="p18_nm2">input!$E$33</definedName>
    <definedName name="p19_kana">input!$F$34</definedName>
    <definedName name="p19_nm1">input!$D$34</definedName>
    <definedName name="p19_nm2">input!$E$34</definedName>
    <definedName name="p2_kana">input!$F$17</definedName>
    <definedName name="p2_nm1">input!$D$17</definedName>
    <definedName name="p2_nm2">input!$E$17</definedName>
    <definedName name="p20_kana">input!$F$35</definedName>
    <definedName name="p20_nm1">input!$D$35</definedName>
    <definedName name="p20_nm2">input!$E$35</definedName>
    <definedName name="p3_kana">input!$F$18</definedName>
    <definedName name="p3_nm1">input!$D$18</definedName>
    <definedName name="p3_nm2">input!$E$18</definedName>
    <definedName name="p4_kana">input!$F$19</definedName>
    <definedName name="p4_nm1">input!$D$19</definedName>
    <definedName name="p4_nm2">input!$E$19</definedName>
    <definedName name="p5_kana">input!$F$20</definedName>
    <definedName name="p5_nm1">input!$D$20</definedName>
    <definedName name="p5_nm2">input!$E$20</definedName>
    <definedName name="p6_kana">input!$F$21</definedName>
    <definedName name="p6_nm1">input!$D$21</definedName>
    <definedName name="p6_nm2">input!$E$21</definedName>
    <definedName name="p7_kana">input!$F$22</definedName>
    <definedName name="p7_nm1">input!$D$22</definedName>
    <definedName name="p7_nm2">input!$E$22</definedName>
    <definedName name="p8_kana">input!$F$23</definedName>
    <definedName name="p8_nm1">input!$D$23</definedName>
    <definedName name="p8_nm2">input!$E$23</definedName>
    <definedName name="p9_kana">input!$F$24</definedName>
    <definedName name="p9_nm1">input!$D$24</definedName>
    <definedName name="p9_nm2">input!$E$24</definedName>
    <definedName name="player_nm1">input!$D$16</definedName>
    <definedName name="player_nm2">input!$E$16</definedName>
    <definedName name="_xlnm.Print_Area" localSheetId="0">input!$A$1:$N$47</definedName>
    <definedName name="schedule1">input!$A$41</definedName>
    <definedName name="schedule2">input!$D$41</definedName>
    <definedName name="schedule3">input!$G$41</definedName>
    <definedName name="scorer_addr">input!$H$14</definedName>
    <definedName name="scorer_jspo">input!$K$14</definedName>
    <definedName name="scorer_nm1">input!$D$14</definedName>
    <definedName name="scorer_nm2">input!$E$14</definedName>
    <definedName name="scorer_tel">input!$F$14</definedName>
    <definedName name="team_nm">input!$C$8</definedName>
    <definedName name="year1">input!$H$16</definedName>
    <definedName name="year10">input!$H$25</definedName>
    <definedName name="year11">input!$H$26</definedName>
    <definedName name="year12">input!$H$27</definedName>
    <definedName name="year13">input!$H$28</definedName>
    <definedName name="year14">input!$H$29</definedName>
    <definedName name="year15">input!$H$30</definedName>
    <definedName name="year16">input!$H$31</definedName>
    <definedName name="year17">input!$H$32</definedName>
    <definedName name="year18">input!$H$33</definedName>
    <definedName name="year19">input!$H$34</definedName>
    <definedName name="year2">input!$H$17</definedName>
    <definedName name="year20">input!$H$35</definedName>
    <definedName name="year3">input!$H$18</definedName>
    <definedName name="year4">input!$H$19</definedName>
    <definedName name="year5">input!$H$20</definedName>
    <definedName name="year6">input!$H$21</definedName>
    <definedName name="year7">input!$H$22</definedName>
    <definedName name="year8">input!$H$23</definedName>
    <definedName name="year9">input!$H$24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8" i="1" l="1"/>
  <c r="N41" i="1"/>
  <c r="N3" i="1"/>
  <c r="M49" i="3"/>
  <c r="L49" i="3"/>
  <c r="K49" i="3"/>
  <c r="J49" i="3"/>
  <c r="M48" i="3"/>
  <c r="L48" i="3"/>
  <c r="K48" i="3"/>
  <c r="J48" i="3"/>
  <c r="M47" i="3"/>
  <c r="L47" i="3"/>
  <c r="K47" i="3"/>
  <c r="J47" i="3"/>
  <c r="M46" i="3"/>
  <c r="L46" i="3"/>
  <c r="K46" i="3"/>
  <c r="J46" i="3"/>
  <c r="M45" i="3"/>
  <c r="L45" i="3"/>
  <c r="K45" i="3"/>
  <c r="J45" i="3"/>
  <c r="M44" i="3"/>
  <c r="L44" i="3"/>
  <c r="K44" i="3"/>
  <c r="J44" i="3"/>
  <c r="M43" i="3"/>
  <c r="L43" i="3"/>
  <c r="K43" i="3"/>
  <c r="J43" i="3"/>
  <c r="M42" i="3"/>
  <c r="L42" i="3"/>
  <c r="K42" i="3"/>
  <c r="J42" i="3"/>
  <c r="M41" i="3"/>
  <c r="L41" i="3"/>
  <c r="K41" i="3"/>
  <c r="J41" i="3"/>
  <c r="M40" i="3"/>
  <c r="L40" i="3"/>
  <c r="K40" i="3"/>
  <c r="J40" i="3"/>
  <c r="M39" i="3"/>
  <c r="L39" i="3"/>
  <c r="K39" i="3"/>
  <c r="J39" i="3"/>
  <c r="M38" i="3"/>
  <c r="L38" i="3"/>
  <c r="K38" i="3"/>
  <c r="J38" i="3"/>
  <c r="M37" i="3"/>
  <c r="L37" i="3"/>
  <c r="K37" i="3"/>
  <c r="J37" i="3"/>
  <c r="M36" i="3"/>
  <c r="L36" i="3"/>
  <c r="K36" i="3"/>
  <c r="J36" i="3"/>
  <c r="M35" i="3"/>
  <c r="L35" i="3"/>
  <c r="K35" i="3"/>
  <c r="J35" i="3"/>
  <c r="M34" i="3"/>
  <c r="L34" i="3"/>
  <c r="K34" i="3"/>
  <c r="J34" i="3"/>
  <c r="M33" i="3"/>
  <c r="L33" i="3"/>
  <c r="K33" i="3"/>
  <c r="J33" i="3"/>
  <c r="M32" i="3"/>
  <c r="L32" i="3"/>
  <c r="K32" i="3"/>
  <c r="J32" i="3"/>
  <c r="M31" i="3"/>
  <c r="L31" i="3"/>
  <c r="K31" i="3"/>
  <c r="J31" i="3"/>
  <c r="M30" i="3"/>
  <c r="L30" i="3"/>
  <c r="K30" i="3"/>
  <c r="J30" i="3"/>
  <c r="M27" i="3"/>
  <c r="L27" i="3"/>
  <c r="M25" i="3"/>
  <c r="L25" i="3"/>
  <c r="M23" i="3"/>
  <c r="L23" i="3"/>
  <c r="L21" i="3"/>
  <c r="M20" i="3"/>
  <c r="L20" i="3"/>
  <c r="L18" i="3"/>
  <c r="M17" i="3"/>
  <c r="L17" i="3"/>
  <c r="M3" i="3"/>
  <c r="K3" i="3"/>
  <c r="N2" i="3"/>
  <c r="K2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D48" i="3"/>
  <c r="D49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E17" i="3"/>
  <c r="D17" i="3"/>
  <c r="E20" i="3"/>
  <c r="D20" i="3"/>
  <c r="E27" i="3"/>
  <c r="D27" i="3"/>
  <c r="E25" i="3"/>
  <c r="D25" i="3"/>
  <c r="E23" i="3"/>
  <c r="D23" i="3"/>
  <c r="D21" i="3"/>
  <c r="E3" i="3"/>
  <c r="C3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B3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D18" i="3"/>
  <c r="C2" i="3"/>
  <c r="F2" i="3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<sst xmlns="http://schemas.openxmlformats.org/spreadsheetml/2006/main" count="150" uniqueCount="113">
  <si>
    <t>NO</t>
    <phoneticPr fontId="2"/>
  </si>
  <si>
    <t>位置</t>
    <rPh sb="0" eb="2">
      <t>イチ</t>
    </rPh>
    <phoneticPr fontId="2"/>
  </si>
  <si>
    <t>背番号</t>
    <rPh sb="0" eb="3">
      <t>セバンゴウ</t>
    </rPh>
    <phoneticPr fontId="2"/>
  </si>
  <si>
    <t>氏</t>
    <rPh sb="0" eb="1">
      <t>シ</t>
    </rPh>
    <phoneticPr fontId="2"/>
  </si>
  <si>
    <t>名</t>
    <rPh sb="0" eb="1">
      <t>メイ</t>
    </rPh>
    <phoneticPr fontId="2"/>
  </si>
  <si>
    <t>フリガナ</t>
    <phoneticPr fontId="2"/>
  </si>
  <si>
    <t>学年</t>
    <rPh sb="0" eb="2">
      <t>ガクネン</t>
    </rPh>
    <phoneticPr fontId="2"/>
  </si>
  <si>
    <t>学校名</t>
    <rPh sb="0" eb="3">
      <t>ガッコウメイ</t>
    </rPh>
    <phoneticPr fontId="2"/>
  </si>
  <si>
    <t>電話番号</t>
    <rPh sb="0" eb="4">
      <t>デンワバンゴウ</t>
    </rPh>
    <phoneticPr fontId="2"/>
  </si>
  <si>
    <t>住所</t>
    <rPh sb="0" eb="2">
      <t>ジュウショ</t>
    </rPh>
    <phoneticPr fontId="2"/>
  </si>
  <si>
    <t>保護者承諾欄</t>
    <rPh sb="0" eb="3">
      <t>ホゴシャ</t>
    </rPh>
    <rPh sb="3" eb="5">
      <t>ショウダク</t>
    </rPh>
    <rPh sb="5" eb="6">
      <t>ラン</t>
    </rPh>
    <phoneticPr fontId="2"/>
  </si>
  <si>
    <t>チーム名</t>
    <rPh sb="3" eb="4">
      <t>メイ</t>
    </rPh>
    <phoneticPr fontId="2"/>
  </si>
  <si>
    <t>本部長名</t>
    <rPh sb="0" eb="4">
      <t>ホンブチョウメイ</t>
    </rPh>
    <phoneticPr fontId="2"/>
  </si>
  <si>
    <t>市町村名</t>
    <rPh sb="0" eb="3">
      <t>シチョウソン</t>
    </rPh>
    <rPh sb="3" eb="4">
      <t>メイ</t>
    </rPh>
    <phoneticPr fontId="2"/>
  </si>
  <si>
    <t>㊞</t>
    <phoneticPr fontId="2"/>
  </si>
  <si>
    <t>代表者</t>
    <rPh sb="0" eb="3">
      <t>ダイヒョウシャ</t>
    </rPh>
    <phoneticPr fontId="2"/>
  </si>
  <si>
    <t>監督</t>
    <rPh sb="0" eb="2">
      <t>カントク</t>
    </rPh>
    <phoneticPr fontId="2"/>
  </si>
  <si>
    <t>コーチ</t>
    <phoneticPr fontId="2"/>
  </si>
  <si>
    <t>スコアラー</t>
    <phoneticPr fontId="2"/>
  </si>
  <si>
    <t>ー</t>
  </si>
  <si>
    <t>ー</t>
    <phoneticPr fontId="2"/>
  </si>
  <si>
    <t>公益財団法人千葉県スポーツ協会</t>
    <rPh sb="0" eb="6">
      <t>コウエキザイダンホウジン</t>
    </rPh>
    <rPh sb="6" eb="9">
      <t>チバケン</t>
    </rPh>
    <rPh sb="13" eb="15">
      <t>キョウカイ</t>
    </rPh>
    <phoneticPr fontId="2"/>
  </si>
  <si>
    <t>千葉県スポーツ少年団</t>
    <rPh sb="0" eb="3">
      <t>チバケン</t>
    </rPh>
    <rPh sb="7" eb="10">
      <t>ショウネンダン</t>
    </rPh>
    <phoneticPr fontId="2"/>
  </si>
  <si>
    <t>下記の者を適格と認め参加申込をいたします。</t>
    <rPh sb="0" eb="2">
      <t>カキ</t>
    </rPh>
    <rPh sb="3" eb="4">
      <t>モノ</t>
    </rPh>
    <rPh sb="5" eb="7">
      <t>テキカク</t>
    </rPh>
    <rPh sb="8" eb="9">
      <t>ミト</t>
    </rPh>
    <rPh sb="10" eb="12">
      <t>サンカ</t>
    </rPh>
    <rPh sb="12" eb="14">
      <t>モウシコミ</t>
    </rPh>
    <phoneticPr fontId="2"/>
  </si>
  <si>
    <t>指導者欄</t>
    <rPh sb="0" eb="3">
      <t>シドウシャ</t>
    </rPh>
    <rPh sb="3" eb="4">
      <t>ラン</t>
    </rPh>
    <phoneticPr fontId="2"/>
  </si>
  <si>
    <t>JSPO登録番号</t>
    <rPh sb="4" eb="6">
      <t>トウロク</t>
    </rPh>
    <rPh sb="6" eb="8">
      <t>バンゴウ</t>
    </rPh>
    <phoneticPr fontId="2"/>
  </si>
  <si>
    <t>１回戦</t>
    <rPh sb="1" eb="3">
      <t>カイセン</t>
    </rPh>
    <phoneticPr fontId="2"/>
  </si>
  <si>
    <t>氏名</t>
    <rPh sb="0" eb="2">
      <t>シメイ</t>
    </rPh>
    <phoneticPr fontId="2"/>
  </si>
  <si>
    <t>大会期間中の担当者連絡先（監督及びコーチの携帯電話番号）</t>
    <rPh sb="0" eb="2">
      <t>タイカイ</t>
    </rPh>
    <rPh sb="2" eb="5">
      <t>キカンチュウ</t>
    </rPh>
    <rPh sb="6" eb="9">
      <t>タントウシャ</t>
    </rPh>
    <rPh sb="9" eb="12">
      <t>レンラクサキ</t>
    </rPh>
    <rPh sb="13" eb="15">
      <t>カントク</t>
    </rPh>
    <rPh sb="15" eb="16">
      <t>オヨ</t>
    </rPh>
    <rPh sb="21" eb="25">
      <t>ケイタイデンワ</t>
    </rPh>
    <rPh sb="25" eb="27">
      <t>バンゴウ</t>
    </rPh>
    <phoneticPr fontId="2"/>
  </si>
  <si>
    <t>役職</t>
    <rPh sb="0" eb="2">
      <t>ヤクショク</t>
    </rPh>
    <phoneticPr fontId="2"/>
  </si>
  <si>
    <t>携帯番号</t>
    <rPh sb="0" eb="4">
      <t>ケイタイバンゴウ</t>
    </rPh>
    <phoneticPr fontId="2"/>
  </si>
  <si>
    <t>球審</t>
    <rPh sb="0" eb="2">
      <t>キュウシン</t>
    </rPh>
    <phoneticPr fontId="2"/>
  </si>
  <si>
    <t>塁審</t>
    <rPh sb="0" eb="2">
      <t>ルイシン</t>
    </rPh>
    <phoneticPr fontId="2"/>
  </si>
  <si>
    <t>２回戦</t>
    <rPh sb="1" eb="3">
      <t>カイセン</t>
    </rPh>
    <phoneticPr fontId="2"/>
  </si>
  <si>
    <t>３回戦</t>
    <rPh sb="1" eb="3">
      <t>カイセン</t>
    </rPh>
    <phoneticPr fontId="2"/>
  </si>
  <si>
    <t>４回戦</t>
    <rPh sb="1" eb="3">
      <t>カイセン</t>
    </rPh>
    <phoneticPr fontId="2"/>
  </si>
  <si>
    <t>本部長　北林栄峰　様</t>
    <rPh sb="0" eb="3">
      <t>ホンブチョウ</t>
    </rPh>
    <rPh sb="4" eb="6">
      <t>キタバヤシ</t>
    </rPh>
    <rPh sb="6" eb="7">
      <t>エイ</t>
    </rPh>
    <rPh sb="7" eb="8">
      <t>ミネ</t>
    </rPh>
    <rPh sb="9" eb="10">
      <t>サマ</t>
    </rPh>
    <phoneticPr fontId="2"/>
  </si>
  <si>
    <t>帯同審判員推薦欄</t>
    <rPh sb="0" eb="5">
      <t>タイドウシンパンイン</t>
    </rPh>
    <rPh sb="5" eb="7">
      <t>スイセン</t>
    </rPh>
    <rPh sb="7" eb="8">
      <t>ラン</t>
    </rPh>
    <phoneticPr fontId="2"/>
  </si>
  <si>
    <t>大会４回戦までの帯同審判員を各２名推薦してください。（１名は球審経験者）</t>
    <phoneticPr fontId="2"/>
  </si>
  <si>
    <t>主将</t>
    <rPh sb="0" eb="2">
      <t>シュショウ</t>
    </rPh>
    <phoneticPr fontId="2"/>
  </si>
  <si>
    <t>なし</t>
  </si>
  <si>
    <t>なし</t>
    <phoneticPr fontId="2"/>
  </si>
  <si>
    <t>マイクロバス</t>
    <phoneticPr fontId="2"/>
  </si>
  <si>
    <t>中型バス</t>
    <rPh sb="0" eb="2">
      <t>チュウガタ</t>
    </rPh>
    <phoneticPr fontId="2"/>
  </si>
  <si>
    <t>大型バス</t>
    <rPh sb="0" eb="2">
      <t>オオガタ</t>
    </rPh>
    <phoneticPr fontId="2"/>
  </si>
  <si>
    <t>※この申込書をA4サイズで印刷し、本部長印を押印のうえ抽選会に持参してください。</t>
    <rPh sb="3" eb="6">
      <t>モウシコミショ</t>
    </rPh>
    <rPh sb="13" eb="15">
      <t>インサツ</t>
    </rPh>
    <rPh sb="17" eb="20">
      <t>ホンブチョウ</t>
    </rPh>
    <rPh sb="20" eb="21">
      <t>イン</t>
    </rPh>
    <rPh sb="22" eb="24">
      <t>オウイン</t>
    </rPh>
    <rPh sb="27" eb="30">
      <t>チュウセンカイ</t>
    </rPh>
    <rPh sb="31" eb="33">
      <t>ジサン</t>
    </rPh>
    <phoneticPr fontId="2"/>
  </si>
  <si>
    <t>千葉市</t>
    <rPh sb="0" eb="3">
      <t>チバシ</t>
    </rPh>
    <phoneticPr fontId="1"/>
  </si>
  <si>
    <t>市原市</t>
  </si>
  <si>
    <t>船橋市</t>
  </si>
  <si>
    <t>市川市</t>
  </si>
  <si>
    <t>習志野市</t>
  </si>
  <si>
    <t>八千代市</t>
  </si>
  <si>
    <t>浦安市</t>
  </si>
  <si>
    <t>松戸市</t>
  </si>
  <si>
    <t>柏市</t>
  </si>
  <si>
    <t>野田市</t>
  </si>
  <si>
    <t>我孫子市</t>
  </si>
  <si>
    <t>鎌ヶ谷市</t>
  </si>
  <si>
    <t>佐倉市</t>
  </si>
  <si>
    <t>成田市</t>
  </si>
  <si>
    <t>四街道市</t>
  </si>
  <si>
    <t>酒々井町</t>
  </si>
  <si>
    <t>八街市</t>
    <rPh sb="0" eb="3">
      <t>ヤチマタシ</t>
    </rPh>
    <phoneticPr fontId="1"/>
  </si>
  <si>
    <t>富里市</t>
  </si>
  <si>
    <t>栄町</t>
  </si>
  <si>
    <t>印西市</t>
  </si>
  <si>
    <t>白井市</t>
  </si>
  <si>
    <t>香取市</t>
  </si>
  <si>
    <t>神崎町</t>
  </si>
  <si>
    <t>東庄町</t>
  </si>
  <si>
    <t>多古町</t>
  </si>
  <si>
    <t>銚子市</t>
  </si>
  <si>
    <t>旭市</t>
  </si>
  <si>
    <t>匝瑳市</t>
  </si>
  <si>
    <t>横芝光町</t>
  </si>
  <si>
    <t>東金市</t>
  </si>
  <si>
    <t>大網白里町</t>
  </si>
  <si>
    <t>山武市</t>
  </si>
  <si>
    <t>九十九里町</t>
    <rPh sb="0" eb="4">
      <t>クジュウクリ</t>
    </rPh>
    <phoneticPr fontId="1"/>
  </si>
  <si>
    <t>芝山町</t>
  </si>
  <si>
    <t>茂原市</t>
  </si>
  <si>
    <t>一宮町</t>
  </si>
  <si>
    <t>白子町</t>
  </si>
  <si>
    <t>長南町</t>
  </si>
  <si>
    <t>長生村</t>
  </si>
  <si>
    <t>いすみ市</t>
    <rPh sb="3" eb="4">
      <t>シ</t>
    </rPh>
    <phoneticPr fontId="1"/>
  </si>
  <si>
    <t>大多喜町</t>
  </si>
  <si>
    <t>御宿町</t>
  </si>
  <si>
    <t>館山市</t>
  </si>
  <si>
    <t>鴨川市</t>
  </si>
  <si>
    <t>鋸南町</t>
  </si>
  <si>
    <t>南房総市</t>
  </si>
  <si>
    <t>木更津市</t>
  </si>
  <si>
    <t>君津市</t>
  </si>
  <si>
    <t>富津市</t>
  </si>
  <si>
    <t>袖ヶ浦市</t>
  </si>
  <si>
    <t>代　表</t>
    <rPh sb="0" eb="1">
      <t>ダイ</t>
    </rPh>
    <rPh sb="2" eb="3">
      <t>オモテ</t>
    </rPh>
    <phoneticPr fontId="2"/>
  </si>
  <si>
    <t>監　督</t>
    <rPh sb="0" eb="1">
      <t>カン</t>
    </rPh>
    <rPh sb="2" eb="3">
      <t>トク</t>
    </rPh>
    <phoneticPr fontId="2"/>
  </si>
  <si>
    <t>連絡先</t>
    <rPh sb="0" eb="3">
      <t>レンラクサキ</t>
    </rPh>
    <phoneticPr fontId="2"/>
  </si>
  <si>
    <t>は必須入力</t>
    <rPh sb="1" eb="5">
      <t>ヒッスニュウリョク</t>
    </rPh>
    <phoneticPr fontId="2"/>
  </si>
  <si>
    <t>第４８回千葉県スポーツ少年団軟式野球交流大会</t>
    <rPh sb="0" eb="1">
      <t>ダイ</t>
    </rPh>
    <rPh sb="3" eb="4">
      <t>カイ</t>
    </rPh>
    <rPh sb="4" eb="7">
      <t>チバケン</t>
    </rPh>
    <rPh sb="11" eb="14">
      <t>ショウネンダン</t>
    </rPh>
    <rPh sb="14" eb="18">
      <t>ナンシキヤキュウ</t>
    </rPh>
    <rPh sb="18" eb="22">
      <t>コウリュウタイカイ</t>
    </rPh>
    <phoneticPr fontId="2"/>
  </si>
  <si>
    <t>兼第４５回関東大会予選千葉県大会　参加申込書</t>
    <rPh sb="0" eb="1">
      <t>ケン</t>
    </rPh>
    <rPh sb="1" eb="2">
      <t>ダイ</t>
    </rPh>
    <rPh sb="4" eb="5">
      <t>カイ</t>
    </rPh>
    <rPh sb="5" eb="9">
      <t>カントウタイカイ</t>
    </rPh>
    <rPh sb="9" eb="11">
      <t>ヨセン</t>
    </rPh>
    <rPh sb="11" eb="16">
      <t>チバケンタイカイ</t>
    </rPh>
    <rPh sb="17" eb="22">
      <t>サンカモウシコミショ</t>
    </rPh>
    <phoneticPr fontId="2"/>
  </si>
  <si>
    <t>スポーツ安全</t>
    <rPh sb="4" eb="6">
      <t>アンゼン</t>
    </rPh>
    <phoneticPr fontId="2"/>
  </si>
  <si>
    <t>○</t>
    <phoneticPr fontId="2"/>
  </si>
  <si>
    <t>その他</t>
    <rPh sb="2" eb="3">
      <t>タ</t>
    </rPh>
    <phoneticPr fontId="2"/>
  </si>
  <si>
    <t>保険加入者数</t>
    <rPh sb="0" eb="2">
      <t>ホケン</t>
    </rPh>
    <rPh sb="2" eb="5">
      <t>カニュウシャ</t>
    </rPh>
    <rPh sb="5" eb="6">
      <t>スウ</t>
    </rPh>
    <phoneticPr fontId="2"/>
  </si>
  <si>
    <r>
      <t>※この参加申込書にチーム写真を添えて</t>
    </r>
    <r>
      <rPr>
        <b/>
        <sz val="12"/>
        <color rgb="FFFF0000"/>
        <rFont val="游ゴシック"/>
        <family val="3"/>
        <charset val="128"/>
        <scheme val="minor"/>
      </rPr>
      <t>4月9日</t>
    </r>
    <r>
      <rPr>
        <sz val="12"/>
        <color theme="1"/>
        <rFont val="游ゴシック"/>
        <family val="3"/>
        <charset val="128"/>
        <scheme val="minor"/>
      </rPr>
      <t>までに事務局までメールしてください。送信先：cjsa.baseball@gmail.com</t>
    </r>
    <rPh sb="3" eb="8">
      <t>サンカモウシコミショ</t>
    </rPh>
    <rPh sb="12" eb="14">
      <t>シャシン</t>
    </rPh>
    <rPh sb="15" eb="16">
      <t>ソ</t>
    </rPh>
    <rPh sb="19" eb="20">
      <t>ガツ</t>
    </rPh>
    <rPh sb="21" eb="22">
      <t>ニチ</t>
    </rPh>
    <rPh sb="25" eb="28">
      <t>ジムキョク</t>
    </rPh>
    <rPh sb="40" eb="43">
      <t>ソウシンサキ</t>
    </rPh>
    <phoneticPr fontId="2"/>
  </si>
  <si>
    <t>学校行事予定（運動会、授業参観等の予定があれば必ず記入してください）</t>
    <rPh sb="0" eb="4">
      <t>ガッコウギョウジ</t>
    </rPh>
    <rPh sb="4" eb="6">
      <t>ヨテイ</t>
    </rPh>
    <phoneticPr fontId="2"/>
  </si>
  <si>
    <t>保険加入有無</t>
    <rPh sb="0" eb="2">
      <t>ホケン</t>
    </rPh>
    <rPh sb="2" eb="4">
      <t>カニュウ</t>
    </rPh>
    <rPh sb="4" eb="6">
      <t>ウム</t>
    </rPh>
    <phoneticPr fontId="2"/>
  </si>
  <si>
    <t>保険加入有無</t>
    <phoneticPr fontId="2"/>
  </si>
  <si>
    <t>バスの利用（初日）</t>
    <rPh sb="3" eb="5">
      <t>リヨウ</t>
    </rPh>
    <rPh sb="6" eb="8">
      <t>ショニチ</t>
    </rPh>
    <phoneticPr fontId="2"/>
  </si>
  <si>
    <t>（二日目以降）</t>
    <rPh sb="1" eb="4">
      <t>フツカメ</t>
    </rPh>
    <rPh sb="4" eb="6">
      <t>イコウ</t>
    </rPh>
    <phoneticPr fontId="2"/>
  </si>
  <si>
    <t>チーム紹介文（50字以内）</t>
    <rPh sb="3" eb="6">
      <t>ショウカイブン</t>
    </rPh>
    <rPh sb="9" eb="10">
      <t>ジ</t>
    </rPh>
    <rPh sb="10" eb="12">
      <t>イナイ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</si>
</sst>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14" x14ac:knownFonts="1"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</fills>
  <borders count="61">
    <border>
      <left/>
      <right/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42" xfId="0" applyFont="1" applyBorder="1">
      <alignment vertical="center"/>
    </xf>
    <xf numFmtId="0" fontId="6" fillId="0" borderId="43" xfId="0" applyFont="1" applyBorder="1">
      <alignment vertical="center"/>
    </xf>
    <xf numFmtId="0" fontId="6" fillId="0" borderId="44" xfId="0" applyFont="1" applyBorder="1">
      <alignment vertical="center"/>
    </xf>
    <xf numFmtId="0" fontId="7" fillId="0" borderId="0" xfId="0" applyFont="1">
      <alignment vertical="center"/>
    </xf>
    <xf numFmtId="0" fontId="6" fillId="0" borderId="37" xfId="0" applyFont="1" applyBorder="1">
      <alignment vertical="center"/>
    </xf>
    <xf numFmtId="0" fontId="6" fillId="0" borderId="38" xfId="0" applyFont="1" applyBorder="1">
      <alignment vertical="center"/>
    </xf>
    <xf numFmtId="0" fontId="6" fillId="0" borderId="39" xfId="0" applyFont="1" applyBorder="1">
      <alignment vertical="center"/>
    </xf>
    <xf numFmtId="0" fontId="6" fillId="0" borderId="40" xfId="0" applyFont="1" applyBorder="1">
      <alignment vertical="center"/>
    </xf>
    <xf numFmtId="0" fontId="6" fillId="0" borderId="41" xfId="0" applyFont="1" applyBorder="1">
      <alignment vertical="center"/>
    </xf>
    <xf numFmtId="0" fontId="8" fillId="0" borderId="0" xfId="0" applyFont="1" applyAlignment="1">
      <alignment horizontal="right" vertical="center" shrinkToFit="1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 shrinkToFit="1"/>
    </xf>
    <xf numFmtId="0" fontId="0" fillId="3" borderId="0" xfId="0" applyFill="1">
      <alignment vertical="center"/>
    </xf>
    <xf numFmtId="0" fontId="4" fillId="0" borderId="0" xfId="0" applyFont="1">
      <alignment vertical="center"/>
    </xf>
    <xf numFmtId="0" fontId="11" fillId="0" borderId="0" xfId="0" applyFont="1">
      <alignment vertical="center"/>
    </xf>
    <xf numFmtId="0" fontId="6" fillId="0" borderId="0" xfId="0" applyFont="1" applyAlignment="1"/>
    <xf numFmtId="0" fontId="11" fillId="0" borderId="0" xfId="0" applyFont="1" applyAlignment="1">
      <alignment horizontal="right" vertical="center"/>
    </xf>
    <xf numFmtId="0" fontId="6" fillId="0" borderId="10" xfId="0" applyFont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Protection="1">
      <alignment vertical="center"/>
      <protection locked="0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Protection="1">
      <alignment vertical="center"/>
      <protection locked="0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Protection="1">
      <alignment vertical="center"/>
      <protection locked="0"/>
    </xf>
    <xf numFmtId="0" fontId="6" fillId="0" borderId="3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vertical="center" shrinkToFi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vertical="center" shrinkToFit="1"/>
      <protection locked="0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>
      <alignment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vertical="center" shrinkToFit="1"/>
      <protection locked="0"/>
    </xf>
    <xf numFmtId="0" fontId="6" fillId="0" borderId="4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51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55" xfId="0" applyFont="1" applyBorder="1" applyAlignment="1" applyProtection="1">
      <alignment horizontal="center" vertical="center"/>
      <protection locked="0"/>
    </xf>
    <xf numFmtId="0" fontId="6" fillId="0" borderId="56" xfId="0" applyFont="1" applyBorder="1" applyAlignment="1" applyProtection="1">
      <alignment horizontal="center" vertical="center"/>
      <protection locked="0"/>
    </xf>
    <xf numFmtId="0" fontId="6" fillId="0" borderId="57" xfId="0" applyFont="1" applyBorder="1" applyAlignment="1" applyProtection="1">
      <alignment horizontal="center" vertical="center"/>
      <protection locked="0"/>
    </xf>
    <xf numFmtId="0" fontId="6" fillId="0" borderId="58" xfId="0" applyFont="1" applyBorder="1" applyAlignment="1" applyProtection="1">
      <alignment horizontal="center" vertical="center"/>
      <protection locked="0"/>
    </xf>
    <xf numFmtId="0" fontId="6" fillId="0" borderId="59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>
      <alignment horizontal="center" vertical="center"/>
    </xf>
    <xf numFmtId="0" fontId="6" fillId="0" borderId="16" xfId="0" applyFont="1" applyBorder="1" applyAlignment="1" applyProtection="1">
      <alignment vertical="center" shrinkToFit="1"/>
      <protection locked="0"/>
    </xf>
    <xf numFmtId="0" fontId="6" fillId="0" borderId="22" xfId="0" applyFont="1" applyBorder="1" applyAlignment="1" applyProtection="1">
      <alignment vertical="center" shrinkToFit="1"/>
      <protection locked="0"/>
    </xf>
    <xf numFmtId="0" fontId="6" fillId="0" borderId="19" xfId="0" applyFont="1" applyBorder="1" applyAlignment="1" applyProtection="1">
      <alignment vertical="center" shrinkToFit="1"/>
      <protection locked="0"/>
    </xf>
    <xf numFmtId="0" fontId="6" fillId="0" borderId="17" xfId="0" applyFont="1" applyBorder="1" applyAlignment="1" applyProtection="1">
      <alignment horizontal="left" vertical="center" shrinkToFit="1"/>
      <protection locked="0"/>
    </xf>
    <xf numFmtId="0" fontId="6" fillId="0" borderId="23" xfId="0" applyFont="1" applyBorder="1" applyAlignment="1" applyProtection="1">
      <alignment horizontal="left" vertical="center" shrinkToFit="1"/>
      <protection locked="0"/>
    </xf>
    <xf numFmtId="0" fontId="6" fillId="0" borderId="21" xfId="0" applyFont="1" applyBorder="1" applyAlignment="1" applyProtection="1">
      <alignment horizontal="left" vertical="center" shrinkToFit="1"/>
      <protection locked="0"/>
    </xf>
    <xf numFmtId="49" fontId="6" fillId="0" borderId="16" xfId="0" applyNumberFormat="1" applyFont="1" applyBorder="1" applyAlignment="1" applyProtection="1">
      <alignment horizontal="center" vertical="center"/>
      <protection locked="0"/>
    </xf>
    <xf numFmtId="49" fontId="6" fillId="0" borderId="22" xfId="0" applyNumberFormat="1" applyFont="1" applyBorder="1" applyAlignment="1" applyProtection="1">
      <alignment horizontal="center" vertical="center"/>
      <protection locked="0"/>
    </xf>
    <xf numFmtId="49" fontId="6" fillId="0" borderId="17" xfId="0" applyNumberFormat="1" applyFont="1" applyBorder="1" applyAlignment="1" applyProtection="1">
      <alignment horizontal="center" vertical="center"/>
      <protection locked="0"/>
    </xf>
    <xf numFmtId="49" fontId="6" fillId="0" borderId="23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distributed" vertical="center"/>
    </xf>
    <xf numFmtId="0" fontId="6" fillId="0" borderId="20" xfId="0" applyFont="1" applyBorder="1" applyAlignment="1">
      <alignment horizontal="distributed" vertical="center" indent="1"/>
    </xf>
    <xf numFmtId="0" fontId="6" fillId="0" borderId="21" xfId="0" applyFont="1" applyBorder="1" applyAlignment="1">
      <alignment horizontal="distributed" vertical="center" indent="1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Protection="1">
      <alignment vertical="center"/>
      <protection locked="0"/>
    </xf>
    <xf numFmtId="0" fontId="6" fillId="0" borderId="13" xfId="0" applyFont="1" applyBorder="1" applyProtection="1">
      <alignment vertical="center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>
      <alignment horizontal="distributed" vertical="center" indent="1"/>
    </xf>
    <xf numFmtId="0" fontId="6" fillId="0" borderId="25" xfId="0" applyFont="1" applyBorder="1" applyAlignment="1">
      <alignment horizontal="distributed" vertical="center" indent="1"/>
    </xf>
    <xf numFmtId="0" fontId="6" fillId="0" borderId="18" xfId="0" applyFont="1" applyBorder="1" applyAlignment="1">
      <alignment horizontal="distributed" vertical="center" indent="1"/>
    </xf>
    <xf numFmtId="0" fontId="6" fillId="0" borderId="19" xfId="0" applyFont="1" applyBorder="1" applyAlignment="1">
      <alignment horizontal="distributed" vertical="center" indent="1"/>
    </xf>
    <xf numFmtId="0" fontId="6" fillId="0" borderId="15" xfId="0" applyFont="1" applyBorder="1" applyAlignment="1" applyProtection="1">
      <alignment vertical="center" shrinkToFit="1"/>
      <protection locked="0"/>
    </xf>
    <xf numFmtId="0" fontId="6" fillId="0" borderId="26" xfId="0" applyFont="1" applyBorder="1" applyAlignment="1" applyProtection="1">
      <alignment vertical="center" shrinkToFit="1"/>
      <protection locked="0"/>
    </xf>
    <xf numFmtId="0" fontId="6" fillId="0" borderId="25" xfId="0" applyFont="1" applyBorder="1" applyAlignment="1" applyProtection="1">
      <alignment vertical="center" shrinkToFit="1"/>
      <protection locked="0"/>
    </xf>
    <xf numFmtId="0" fontId="6" fillId="0" borderId="16" xfId="0" applyFont="1" applyBorder="1" applyAlignment="1" applyProtection="1">
      <alignment horizontal="left" vertical="center" shrinkToFit="1"/>
      <protection locked="0"/>
    </xf>
    <xf numFmtId="0" fontId="6" fillId="0" borderId="22" xfId="0" applyFont="1" applyBorder="1" applyAlignment="1" applyProtection="1">
      <alignment horizontal="left" vertical="center" shrinkToFit="1"/>
      <protection locked="0"/>
    </xf>
    <xf numFmtId="0" fontId="6" fillId="0" borderId="19" xfId="0" applyFont="1" applyBorder="1" applyAlignment="1" applyProtection="1">
      <alignment horizontal="left" vertical="center" shrinkToFit="1"/>
      <protection locked="0"/>
    </xf>
    <xf numFmtId="49" fontId="6" fillId="0" borderId="15" xfId="0" applyNumberFormat="1" applyFont="1" applyBorder="1" applyAlignment="1" applyProtection="1">
      <alignment horizontal="center" vertical="center"/>
      <protection locked="0"/>
    </xf>
    <xf numFmtId="49" fontId="6" fillId="0" borderId="26" xfId="0" applyNumberFormat="1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 applyProtection="1">
      <alignment vertical="center" shrinkToFit="1"/>
      <protection locked="0"/>
    </xf>
    <xf numFmtId="0" fontId="6" fillId="0" borderId="12" xfId="0" applyFont="1" applyBorder="1" applyAlignment="1" applyProtection="1">
      <alignment vertical="center" shrinkToFit="1"/>
      <protection locked="0"/>
    </xf>
    <xf numFmtId="0" fontId="6" fillId="0" borderId="13" xfId="0" applyFont="1" applyBorder="1" applyAlignment="1" applyProtection="1">
      <alignment vertical="center" shrinkToFit="1"/>
      <protection locked="0"/>
    </xf>
    <xf numFmtId="0" fontId="6" fillId="0" borderId="2" xfId="0" applyFont="1" applyBorder="1" applyAlignment="1" applyProtection="1">
      <alignment vertical="center" shrinkToFit="1"/>
      <protection locked="0"/>
    </xf>
    <xf numFmtId="0" fontId="6" fillId="0" borderId="2" xfId="0" applyFont="1" applyBorder="1" applyProtection="1">
      <alignment vertical="center"/>
      <protection locked="0"/>
    </xf>
    <xf numFmtId="0" fontId="6" fillId="0" borderId="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vertical="center" shrinkToFit="1"/>
      <protection locked="0"/>
    </xf>
    <xf numFmtId="0" fontId="6" fillId="0" borderId="7" xfId="0" applyFont="1" applyBorder="1" applyProtection="1">
      <alignment vertical="center"/>
      <protection locked="0"/>
    </xf>
    <xf numFmtId="0" fontId="6" fillId="0" borderId="5" xfId="0" applyFont="1" applyBorder="1" applyAlignment="1" applyProtection="1">
      <alignment vertical="center" shrinkToFit="1"/>
      <protection locked="0"/>
    </xf>
    <xf numFmtId="0" fontId="6" fillId="0" borderId="5" xfId="0" applyFont="1" applyBorder="1" applyProtection="1">
      <alignment vertical="center"/>
      <protection locked="0"/>
    </xf>
    <xf numFmtId="0" fontId="6" fillId="0" borderId="34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176" fontId="6" fillId="0" borderId="31" xfId="0" applyNumberFormat="1" applyFont="1" applyBorder="1" applyAlignment="1" applyProtection="1">
      <alignment horizontal="center" vertical="center"/>
      <protection locked="0"/>
    </xf>
    <xf numFmtId="176" fontId="6" fillId="0" borderId="32" xfId="0" applyNumberFormat="1" applyFont="1" applyBorder="1" applyAlignment="1" applyProtection="1">
      <alignment horizontal="center" vertical="center"/>
      <protection locked="0"/>
    </xf>
    <xf numFmtId="0" fontId="6" fillId="0" borderId="32" xfId="0" applyFont="1" applyBorder="1" applyAlignment="1" applyProtection="1">
      <alignment horizontal="center" vertical="center"/>
      <protection locked="0"/>
    </xf>
    <xf numFmtId="0" fontId="6" fillId="0" borderId="45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176" fontId="6" fillId="0" borderId="45" xfId="0" applyNumberFormat="1" applyFont="1" applyBorder="1" applyAlignment="1" applyProtection="1">
      <alignment horizontal="center" vertical="center"/>
      <protection locked="0"/>
    </xf>
    <xf numFmtId="49" fontId="6" fillId="0" borderId="11" xfId="0" applyNumberFormat="1" applyFont="1" applyBorder="1" applyAlignment="1" applyProtection="1">
      <alignment vertical="center" shrinkToFit="1"/>
      <protection locked="0"/>
    </xf>
    <xf numFmtId="49" fontId="6" fillId="0" borderId="12" xfId="0" applyNumberFormat="1" applyFont="1" applyBorder="1" applyAlignment="1" applyProtection="1">
      <alignment vertical="center" shrinkToFit="1"/>
      <protection locked="0"/>
    </xf>
    <xf numFmtId="0" fontId="9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 shrinkToFit="1"/>
    </xf>
  </cellXfs>
  <cellStyles count="1">
    <cellStyle name="標準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15</xdr:row>
          <xdr:rowOff>19050</xdr:rowOff>
        </xdr:from>
        <xdr:to>
          <xdr:col>11</xdr:col>
          <xdr:colOff>171450</xdr:colOff>
          <xdr:row>15</xdr:row>
          <xdr:rowOff>257175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16</xdr:row>
          <xdr:rowOff>19050</xdr:rowOff>
        </xdr:from>
        <xdr:to>
          <xdr:col>11</xdr:col>
          <xdr:colOff>171450</xdr:colOff>
          <xdr:row>16</xdr:row>
          <xdr:rowOff>257175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17</xdr:row>
          <xdr:rowOff>19050</xdr:rowOff>
        </xdr:from>
        <xdr:to>
          <xdr:col>11</xdr:col>
          <xdr:colOff>171450</xdr:colOff>
          <xdr:row>17</xdr:row>
          <xdr:rowOff>257175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18</xdr:row>
          <xdr:rowOff>19050</xdr:rowOff>
        </xdr:from>
        <xdr:to>
          <xdr:col>11</xdr:col>
          <xdr:colOff>171450</xdr:colOff>
          <xdr:row>18</xdr:row>
          <xdr:rowOff>257175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19</xdr:row>
          <xdr:rowOff>19050</xdr:rowOff>
        </xdr:from>
        <xdr:to>
          <xdr:col>11</xdr:col>
          <xdr:colOff>171450</xdr:colOff>
          <xdr:row>19</xdr:row>
          <xdr:rowOff>257175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20</xdr:row>
          <xdr:rowOff>19050</xdr:rowOff>
        </xdr:from>
        <xdr:to>
          <xdr:col>11</xdr:col>
          <xdr:colOff>171450</xdr:colOff>
          <xdr:row>20</xdr:row>
          <xdr:rowOff>257175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21</xdr:row>
          <xdr:rowOff>19050</xdr:rowOff>
        </xdr:from>
        <xdr:to>
          <xdr:col>11</xdr:col>
          <xdr:colOff>171450</xdr:colOff>
          <xdr:row>21</xdr:row>
          <xdr:rowOff>257175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22</xdr:row>
          <xdr:rowOff>19050</xdr:rowOff>
        </xdr:from>
        <xdr:to>
          <xdr:col>11</xdr:col>
          <xdr:colOff>171450</xdr:colOff>
          <xdr:row>22</xdr:row>
          <xdr:rowOff>257175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23</xdr:row>
          <xdr:rowOff>19050</xdr:rowOff>
        </xdr:from>
        <xdr:to>
          <xdr:col>11</xdr:col>
          <xdr:colOff>171450</xdr:colOff>
          <xdr:row>23</xdr:row>
          <xdr:rowOff>257175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24</xdr:row>
          <xdr:rowOff>19050</xdr:rowOff>
        </xdr:from>
        <xdr:to>
          <xdr:col>11</xdr:col>
          <xdr:colOff>171450</xdr:colOff>
          <xdr:row>24</xdr:row>
          <xdr:rowOff>257175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25</xdr:row>
          <xdr:rowOff>19050</xdr:rowOff>
        </xdr:from>
        <xdr:to>
          <xdr:col>11</xdr:col>
          <xdr:colOff>171450</xdr:colOff>
          <xdr:row>25</xdr:row>
          <xdr:rowOff>257175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26</xdr:row>
          <xdr:rowOff>19050</xdr:rowOff>
        </xdr:from>
        <xdr:to>
          <xdr:col>11</xdr:col>
          <xdr:colOff>171450</xdr:colOff>
          <xdr:row>26</xdr:row>
          <xdr:rowOff>257175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27</xdr:row>
          <xdr:rowOff>19050</xdr:rowOff>
        </xdr:from>
        <xdr:to>
          <xdr:col>11</xdr:col>
          <xdr:colOff>171450</xdr:colOff>
          <xdr:row>27</xdr:row>
          <xdr:rowOff>257175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28</xdr:row>
          <xdr:rowOff>19050</xdr:rowOff>
        </xdr:from>
        <xdr:to>
          <xdr:col>11</xdr:col>
          <xdr:colOff>171450</xdr:colOff>
          <xdr:row>28</xdr:row>
          <xdr:rowOff>257175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29</xdr:row>
          <xdr:rowOff>19050</xdr:rowOff>
        </xdr:from>
        <xdr:to>
          <xdr:col>11</xdr:col>
          <xdr:colOff>171450</xdr:colOff>
          <xdr:row>29</xdr:row>
          <xdr:rowOff>257175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30</xdr:row>
          <xdr:rowOff>19050</xdr:rowOff>
        </xdr:from>
        <xdr:to>
          <xdr:col>11</xdr:col>
          <xdr:colOff>171450</xdr:colOff>
          <xdr:row>30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31</xdr:row>
          <xdr:rowOff>19050</xdr:rowOff>
        </xdr:from>
        <xdr:to>
          <xdr:col>11</xdr:col>
          <xdr:colOff>171450</xdr:colOff>
          <xdr:row>31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32</xdr:row>
          <xdr:rowOff>19050</xdr:rowOff>
        </xdr:from>
        <xdr:to>
          <xdr:col>11</xdr:col>
          <xdr:colOff>171450</xdr:colOff>
          <xdr:row>32</xdr:row>
          <xdr:rowOff>257175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33</xdr:row>
          <xdr:rowOff>19050</xdr:rowOff>
        </xdr:from>
        <xdr:to>
          <xdr:col>11</xdr:col>
          <xdr:colOff>171450</xdr:colOff>
          <xdr:row>33</xdr:row>
          <xdr:rowOff>257175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34</xdr:row>
          <xdr:rowOff>19050</xdr:rowOff>
        </xdr:from>
        <xdr:to>
          <xdr:col>11</xdr:col>
          <xdr:colOff>171450</xdr:colOff>
          <xdr:row>34</xdr:row>
          <xdr:rowOff>257175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14</xdr:col>
      <xdr:colOff>409575</xdr:colOff>
      <xdr:row>9</xdr:row>
      <xdr:rowOff>171451</xdr:rowOff>
    </xdr:from>
    <xdr:to>
      <xdr:col>17</xdr:col>
      <xdr:colOff>95250</xdr:colOff>
      <xdr:row>15</xdr:row>
      <xdr:rowOff>180975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F8085F2F-0B50-834D-F818-99BC722FCF08}"/>
            </a:ext>
          </a:extLst>
        </xdr:cNvPr>
        <xdr:cNvSpPr/>
      </xdr:nvSpPr>
      <xdr:spPr>
        <a:xfrm>
          <a:off x="9401175" y="2914651"/>
          <a:ext cx="1714500" cy="1838324"/>
        </a:xfrm>
        <a:prstGeom prst="wedgeRoundRectCallout">
          <a:avLst>
            <a:gd name="adj1" fmla="val -59420"/>
            <a:gd name="adj2" fmla="val -22821"/>
            <a:gd name="adj3" fmla="val 16667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2</a:t>
          </a:r>
          <a:r>
            <a:rPr kumimoji="1" lang="ja-JP" altLang="en-US" sz="1100"/>
            <a:t>名以上の有資格指導者が必要です</a:t>
          </a:r>
          <a:endParaRPr kumimoji="1" lang="en-US" altLang="ja-JP" sz="1100"/>
        </a:p>
        <a:p>
          <a:pPr algn="l"/>
          <a:r>
            <a:rPr kumimoji="1" lang="ja-JP" altLang="en-US" sz="1100"/>
            <a:t>講習受講済みで、登録番号未発行者は「受講済み」と入力してください</a:t>
          </a:r>
        </a:p>
      </xdr:txBody>
    </xdr:sp>
    <xdr:clientData/>
  </xdr:twoCellAnchor>
  <xdr:twoCellAnchor>
    <xdr:from>
      <xdr:col>14</xdr:col>
      <xdr:colOff>419100</xdr:colOff>
      <xdr:row>6</xdr:row>
      <xdr:rowOff>285750</xdr:rowOff>
    </xdr:from>
    <xdr:to>
      <xdr:col>17</xdr:col>
      <xdr:colOff>95250</xdr:colOff>
      <xdr:row>9</xdr:row>
      <xdr:rowOff>85725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0767EB54-01C4-4AB1-A862-55CCB7016E2B}"/>
            </a:ext>
          </a:extLst>
        </xdr:cNvPr>
        <xdr:cNvSpPr/>
      </xdr:nvSpPr>
      <xdr:spPr>
        <a:xfrm>
          <a:off x="9410700" y="2114550"/>
          <a:ext cx="1704975" cy="714375"/>
        </a:xfrm>
        <a:prstGeom prst="wedgeRoundRectCallout">
          <a:avLst>
            <a:gd name="adj1" fmla="val -59420"/>
            <a:gd name="adj2" fmla="val -22821"/>
            <a:gd name="adj3" fmla="val 16667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本部長名と押印を忘れずに</a:t>
          </a:r>
        </a:p>
      </xdr:txBody>
    </xdr:sp>
    <xdr:clientData/>
  </xdr:twoCellAnchor>
  <xdr:twoCellAnchor>
    <xdr:from>
      <xdr:col>14</xdr:col>
      <xdr:colOff>419099</xdr:colOff>
      <xdr:row>15</xdr:row>
      <xdr:rowOff>266699</xdr:rowOff>
    </xdr:from>
    <xdr:to>
      <xdr:col>17</xdr:col>
      <xdr:colOff>95249</xdr:colOff>
      <xdr:row>19</xdr:row>
      <xdr:rowOff>209550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CB04B090-48B8-4EA9-9520-5779A6056FE4}"/>
            </a:ext>
          </a:extLst>
        </xdr:cNvPr>
        <xdr:cNvSpPr/>
      </xdr:nvSpPr>
      <xdr:spPr>
        <a:xfrm>
          <a:off x="9410699" y="4610099"/>
          <a:ext cx="1704975" cy="1162051"/>
        </a:xfrm>
        <a:prstGeom prst="wedgeRoundRectCallout">
          <a:avLst>
            <a:gd name="adj1" fmla="val -59420"/>
            <a:gd name="adj2" fmla="val -22821"/>
            <a:gd name="adj3" fmla="val 16667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保護者の承諾を得たらチェックをしてください</a:t>
          </a:r>
          <a:endParaRPr kumimoji="1" lang="en-US" altLang="ja-JP" sz="1100"/>
        </a:p>
        <a:p>
          <a:pPr algn="l"/>
          <a:r>
            <a:rPr kumimoji="1" lang="ja-JP" altLang="en-US" sz="1100"/>
            <a:t>保険加入も必須です</a:t>
          </a:r>
        </a:p>
      </xdr:txBody>
    </xdr:sp>
    <xdr:clientData/>
  </xdr:twoCellAnchor>
  <xdr:twoCellAnchor>
    <xdr:from>
      <xdr:col>14</xdr:col>
      <xdr:colOff>447675</xdr:colOff>
      <xdr:row>41</xdr:row>
      <xdr:rowOff>66675</xdr:rowOff>
    </xdr:from>
    <xdr:to>
      <xdr:col>17</xdr:col>
      <xdr:colOff>409575</xdr:colOff>
      <xdr:row>43</xdr:row>
      <xdr:rowOff>228600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628ED4F7-C4AE-47F4-B932-1308A16462AB}"/>
            </a:ext>
          </a:extLst>
        </xdr:cNvPr>
        <xdr:cNvSpPr/>
      </xdr:nvSpPr>
      <xdr:spPr>
        <a:xfrm>
          <a:off x="9629775" y="10953750"/>
          <a:ext cx="1990725" cy="990600"/>
        </a:xfrm>
        <a:prstGeom prst="wedgeRoundRectCallout">
          <a:avLst>
            <a:gd name="adj1" fmla="val -59420"/>
            <a:gd name="adj2" fmla="val -22821"/>
            <a:gd name="adj3" fmla="val 16667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学校行事の月日を入力してください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CD7E9-3F3C-4DE5-A777-E9EB057B5873}">
  <sheetPr>
    <pageSetUpPr fitToPage="1"/>
  </sheetPr>
  <dimension ref="A1:P47"/>
  <sheetViews>
    <sheetView tabSelected="1" zoomScaleNormal="100" workbookViewId="0">
      <selection activeCell="C8" sqref="C8:F8"/>
    </sheetView>
  </sheetViews>
  <sheetFormatPr defaultRowHeight="24" customHeight="1" x14ac:dyDescent="0.4"/>
  <cols>
    <col min="1" max="11" width="8.625" customWidth="1"/>
    <col min="12" max="13" width="4.5" customWidth="1"/>
    <col min="14" max="14" width="14.125" customWidth="1"/>
    <col min="15" max="15" width="8.625" customWidth="1"/>
  </cols>
  <sheetData>
    <row r="1" spans="1:16" ht="24" customHeight="1" x14ac:dyDescent="0.4">
      <c r="A1" s="63" t="s">
        <v>100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6" ht="24" customHeight="1" x14ac:dyDescent="0.4">
      <c r="A2" s="63" t="s">
        <v>101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6" ht="24" customHeight="1" x14ac:dyDescent="0.4">
      <c r="A3" s="2"/>
      <c r="B3" s="2"/>
      <c r="C3" s="2"/>
      <c r="D3" s="2"/>
      <c r="E3" s="2"/>
      <c r="F3" s="2"/>
      <c r="G3" s="2"/>
      <c r="H3" s="2"/>
      <c r="I3" s="2"/>
      <c r="J3" s="2"/>
      <c r="K3" s="20"/>
      <c r="L3" s="20"/>
      <c r="M3" s="20"/>
      <c r="N3" s="23" t="str">
        <f ca="1">TEXT(TODAY(),"ggge年mm月dd日")</f>
        <v>令和8年03月16日</v>
      </c>
    </row>
    <row r="4" spans="1:16" ht="20.100000000000001" customHeight="1" x14ac:dyDescent="0.4">
      <c r="A4" s="21" t="s">
        <v>21</v>
      </c>
      <c r="B4" s="4"/>
      <c r="C4" s="4"/>
    </row>
    <row r="5" spans="1:16" ht="20.100000000000001" customHeight="1" x14ac:dyDescent="0.4">
      <c r="A5" s="86" t="s">
        <v>22</v>
      </c>
      <c r="B5" s="86"/>
      <c r="C5" s="86"/>
    </row>
    <row r="6" spans="1:16" ht="20.100000000000001" customHeight="1" x14ac:dyDescent="0.4">
      <c r="A6" s="86" t="s">
        <v>36</v>
      </c>
      <c r="B6" s="86"/>
      <c r="C6" s="86"/>
      <c r="O6" s="19"/>
      <c r="P6" s="21" t="s">
        <v>99</v>
      </c>
    </row>
    <row r="7" spans="1:16" ht="20.100000000000001" customHeight="1" thickBot="1" x14ac:dyDescent="0.45">
      <c r="A7" s="22" t="s">
        <v>23</v>
      </c>
      <c r="B7" s="4"/>
      <c r="C7" s="4"/>
    </row>
    <row r="8" spans="1:16" ht="24" customHeight="1" thickBot="1" x14ac:dyDescent="0.45">
      <c r="A8" s="112" t="s">
        <v>11</v>
      </c>
      <c r="B8" s="113"/>
      <c r="C8" s="114"/>
      <c r="D8" s="115"/>
      <c r="E8" s="115"/>
      <c r="F8" s="116"/>
      <c r="G8" s="24" t="s">
        <v>13</v>
      </c>
      <c r="H8" s="95"/>
      <c r="I8" s="96"/>
      <c r="J8" s="24" t="s">
        <v>12</v>
      </c>
      <c r="K8" s="97"/>
      <c r="L8" s="98"/>
      <c r="M8" s="25" t="s">
        <v>14</v>
      </c>
      <c r="N8" s="26" t="s">
        <v>102</v>
      </c>
    </row>
    <row r="9" spans="1:16" s="1" customFormat="1" ht="24" customHeight="1" x14ac:dyDescent="0.4">
      <c r="A9" s="111" t="s">
        <v>24</v>
      </c>
      <c r="B9" s="75"/>
      <c r="C9" s="28" t="s">
        <v>2</v>
      </c>
      <c r="D9" s="28" t="s">
        <v>3</v>
      </c>
      <c r="E9" s="28" t="s">
        <v>4</v>
      </c>
      <c r="F9" s="75" t="s">
        <v>8</v>
      </c>
      <c r="G9" s="75"/>
      <c r="H9" s="75" t="s">
        <v>9</v>
      </c>
      <c r="I9" s="75"/>
      <c r="J9" s="75"/>
      <c r="K9" s="75" t="s">
        <v>25</v>
      </c>
      <c r="L9" s="68"/>
      <c r="M9" s="68"/>
      <c r="N9" s="29" t="s">
        <v>108</v>
      </c>
      <c r="O9"/>
    </row>
    <row r="10" spans="1:16" ht="24" customHeight="1" x14ac:dyDescent="0.4">
      <c r="A10" s="99" t="s">
        <v>15</v>
      </c>
      <c r="B10" s="100"/>
      <c r="C10" s="30" t="s">
        <v>20</v>
      </c>
      <c r="D10" s="31"/>
      <c r="E10" s="31"/>
      <c r="F10" s="89"/>
      <c r="G10" s="90"/>
      <c r="H10" s="103"/>
      <c r="I10" s="104"/>
      <c r="J10" s="105"/>
      <c r="K10" s="109"/>
      <c r="L10" s="110"/>
      <c r="M10" s="110"/>
      <c r="N10" s="59" t="s">
        <v>19</v>
      </c>
    </row>
    <row r="11" spans="1:16" ht="24" customHeight="1" x14ac:dyDescent="0.4">
      <c r="A11" s="101" t="s">
        <v>16</v>
      </c>
      <c r="B11" s="102"/>
      <c r="C11" s="32">
        <v>30</v>
      </c>
      <c r="D11" s="33"/>
      <c r="E11" s="33"/>
      <c r="F11" s="91"/>
      <c r="G11" s="92"/>
      <c r="H11" s="76"/>
      <c r="I11" s="77"/>
      <c r="J11" s="78"/>
      <c r="K11" s="82"/>
      <c r="L11" s="83"/>
      <c r="M11" s="83"/>
      <c r="N11" s="57"/>
    </row>
    <row r="12" spans="1:16" ht="24" customHeight="1" x14ac:dyDescent="0.4">
      <c r="A12" s="101" t="s">
        <v>17</v>
      </c>
      <c r="B12" s="102"/>
      <c r="C12" s="32">
        <v>29</v>
      </c>
      <c r="D12" s="33"/>
      <c r="E12" s="33"/>
      <c r="F12" s="91"/>
      <c r="G12" s="92"/>
      <c r="H12" s="76"/>
      <c r="I12" s="77"/>
      <c r="J12" s="78"/>
      <c r="K12" s="82"/>
      <c r="L12" s="83"/>
      <c r="M12" s="83"/>
      <c r="N12" s="57"/>
    </row>
    <row r="13" spans="1:16" ht="24" customHeight="1" x14ac:dyDescent="0.4">
      <c r="A13" s="101" t="s">
        <v>17</v>
      </c>
      <c r="B13" s="102"/>
      <c r="C13" s="32">
        <v>28</v>
      </c>
      <c r="D13" s="33"/>
      <c r="E13" s="33"/>
      <c r="F13" s="91"/>
      <c r="G13" s="92"/>
      <c r="H13" s="106"/>
      <c r="I13" s="107"/>
      <c r="J13" s="108"/>
      <c r="K13" s="82"/>
      <c r="L13" s="83"/>
      <c r="M13" s="83"/>
      <c r="N13" s="57"/>
    </row>
    <row r="14" spans="1:16" ht="24" customHeight="1" thickBot="1" x14ac:dyDescent="0.45">
      <c r="A14" s="87" t="s">
        <v>18</v>
      </c>
      <c r="B14" s="88"/>
      <c r="C14" s="34" t="s">
        <v>20</v>
      </c>
      <c r="D14" s="35"/>
      <c r="E14" s="35"/>
      <c r="F14" s="93"/>
      <c r="G14" s="94"/>
      <c r="H14" s="79"/>
      <c r="I14" s="80"/>
      <c r="J14" s="81"/>
      <c r="K14" s="84"/>
      <c r="L14" s="85"/>
      <c r="M14" s="85"/>
      <c r="N14" s="60" t="s">
        <v>19</v>
      </c>
    </row>
    <row r="15" spans="1:16" s="1" customFormat="1" ht="24" customHeight="1" x14ac:dyDescent="0.4">
      <c r="A15" s="27" t="s">
        <v>0</v>
      </c>
      <c r="B15" s="28" t="s">
        <v>1</v>
      </c>
      <c r="C15" s="28" t="s">
        <v>2</v>
      </c>
      <c r="D15" s="28" t="s">
        <v>3</v>
      </c>
      <c r="E15" s="28" t="s">
        <v>4</v>
      </c>
      <c r="F15" s="75" t="s">
        <v>5</v>
      </c>
      <c r="G15" s="75"/>
      <c r="H15" s="28" t="s">
        <v>6</v>
      </c>
      <c r="I15" s="75" t="s">
        <v>7</v>
      </c>
      <c r="J15" s="75"/>
      <c r="K15" s="75" t="s">
        <v>10</v>
      </c>
      <c r="L15" s="75"/>
      <c r="M15" s="68"/>
      <c r="N15" s="36" t="s">
        <v>109</v>
      </c>
    </row>
    <row r="16" spans="1:16" ht="24" customHeight="1" x14ac:dyDescent="0.4">
      <c r="A16" s="37">
        <v>1</v>
      </c>
      <c r="B16" s="30" t="s">
        <v>39</v>
      </c>
      <c r="C16" s="30">
        <v>10</v>
      </c>
      <c r="D16" s="38"/>
      <c r="E16" s="38"/>
      <c r="F16" s="121"/>
      <c r="G16" s="121"/>
      <c r="H16" s="39"/>
      <c r="I16" s="122"/>
      <c r="J16" s="122"/>
      <c r="K16" s="119"/>
      <c r="L16" s="119"/>
      <c r="M16" s="120"/>
      <c r="N16" s="56"/>
    </row>
    <row r="17" spans="1:14" ht="24" customHeight="1" x14ac:dyDescent="0.4">
      <c r="A17" s="40">
        <v>2</v>
      </c>
      <c r="B17" s="41"/>
      <c r="C17" s="42"/>
      <c r="D17" s="43"/>
      <c r="E17" s="43"/>
      <c r="F17" s="117"/>
      <c r="G17" s="117"/>
      <c r="H17" s="39"/>
      <c r="I17" s="118"/>
      <c r="J17" s="118"/>
      <c r="K17" s="119"/>
      <c r="L17" s="119"/>
      <c r="M17" s="120"/>
      <c r="N17" s="57"/>
    </row>
    <row r="18" spans="1:14" ht="24" customHeight="1" x14ac:dyDescent="0.4">
      <c r="A18" s="40">
        <v>3</v>
      </c>
      <c r="B18" s="41"/>
      <c r="C18" s="42"/>
      <c r="D18" s="43"/>
      <c r="E18" s="43"/>
      <c r="F18" s="117"/>
      <c r="G18" s="117"/>
      <c r="H18" s="39"/>
      <c r="I18" s="118"/>
      <c r="J18" s="118"/>
      <c r="K18" s="119"/>
      <c r="L18" s="119"/>
      <c r="M18" s="120"/>
      <c r="N18" s="57"/>
    </row>
    <row r="19" spans="1:14" ht="24" customHeight="1" x14ac:dyDescent="0.4">
      <c r="A19" s="40">
        <v>4</v>
      </c>
      <c r="B19" s="41"/>
      <c r="C19" s="42"/>
      <c r="D19" s="43"/>
      <c r="E19" s="43"/>
      <c r="F19" s="117"/>
      <c r="G19" s="117"/>
      <c r="H19" s="39"/>
      <c r="I19" s="118"/>
      <c r="J19" s="118"/>
      <c r="K19" s="119"/>
      <c r="L19" s="119"/>
      <c r="M19" s="120"/>
      <c r="N19" s="57"/>
    </row>
    <row r="20" spans="1:14" ht="24" customHeight="1" x14ac:dyDescent="0.4">
      <c r="A20" s="40">
        <v>5</v>
      </c>
      <c r="B20" s="41"/>
      <c r="C20" s="42"/>
      <c r="D20" s="43"/>
      <c r="E20" s="43"/>
      <c r="F20" s="117"/>
      <c r="G20" s="117"/>
      <c r="H20" s="39"/>
      <c r="I20" s="118"/>
      <c r="J20" s="118"/>
      <c r="K20" s="119"/>
      <c r="L20" s="119"/>
      <c r="M20" s="120"/>
      <c r="N20" s="57"/>
    </row>
    <row r="21" spans="1:14" ht="24" customHeight="1" x14ac:dyDescent="0.4">
      <c r="A21" s="40">
        <v>6</v>
      </c>
      <c r="B21" s="41"/>
      <c r="C21" s="42"/>
      <c r="D21" s="43"/>
      <c r="E21" s="43"/>
      <c r="F21" s="117"/>
      <c r="G21" s="117"/>
      <c r="H21" s="39"/>
      <c r="I21" s="118"/>
      <c r="J21" s="118"/>
      <c r="K21" s="119"/>
      <c r="L21" s="119"/>
      <c r="M21" s="120"/>
      <c r="N21" s="57"/>
    </row>
    <row r="22" spans="1:14" ht="24" customHeight="1" x14ac:dyDescent="0.4">
      <c r="A22" s="40">
        <v>7</v>
      </c>
      <c r="B22" s="41"/>
      <c r="C22" s="42"/>
      <c r="D22" s="43"/>
      <c r="E22" s="43"/>
      <c r="F22" s="117"/>
      <c r="G22" s="117"/>
      <c r="H22" s="39"/>
      <c r="I22" s="118"/>
      <c r="J22" s="118"/>
      <c r="K22" s="119"/>
      <c r="L22" s="119"/>
      <c r="M22" s="120"/>
      <c r="N22" s="57"/>
    </row>
    <row r="23" spans="1:14" ht="24" customHeight="1" x14ac:dyDescent="0.4">
      <c r="A23" s="40">
        <v>8</v>
      </c>
      <c r="B23" s="41"/>
      <c r="C23" s="42"/>
      <c r="D23" s="43"/>
      <c r="E23" s="43"/>
      <c r="F23" s="117"/>
      <c r="G23" s="117"/>
      <c r="H23" s="39"/>
      <c r="I23" s="118"/>
      <c r="J23" s="118"/>
      <c r="K23" s="119"/>
      <c r="L23" s="119"/>
      <c r="M23" s="120"/>
      <c r="N23" s="57"/>
    </row>
    <row r="24" spans="1:14" ht="24" customHeight="1" x14ac:dyDescent="0.4">
      <c r="A24" s="40">
        <v>9</v>
      </c>
      <c r="B24" s="41"/>
      <c r="C24" s="42"/>
      <c r="D24" s="43"/>
      <c r="E24" s="43"/>
      <c r="F24" s="117"/>
      <c r="G24" s="117"/>
      <c r="H24" s="39"/>
      <c r="I24" s="118"/>
      <c r="J24" s="118"/>
      <c r="K24" s="119"/>
      <c r="L24" s="119"/>
      <c r="M24" s="120"/>
      <c r="N24" s="57"/>
    </row>
    <row r="25" spans="1:14" ht="24" customHeight="1" x14ac:dyDescent="0.4">
      <c r="A25" s="40">
        <v>10</v>
      </c>
      <c r="B25" s="41"/>
      <c r="C25" s="42"/>
      <c r="D25" s="43"/>
      <c r="E25" s="43"/>
      <c r="F25" s="117"/>
      <c r="G25" s="117"/>
      <c r="H25" s="39"/>
      <c r="I25" s="118"/>
      <c r="J25" s="118"/>
      <c r="K25" s="119"/>
      <c r="L25" s="119"/>
      <c r="M25" s="120"/>
      <c r="N25" s="57"/>
    </row>
    <row r="26" spans="1:14" ht="24" customHeight="1" x14ac:dyDescent="0.4">
      <c r="A26" s="40">
        <v>11</v>
      </c>
      <c r="B26" s="41"/>
      <c r="C26" s="42"/>
      <c r="D26" s="43"/>
      <c r="E26" s="43"/>
      <c r="F26" s="117"/>
      <c r="G26" s="117"/>
      <c r="H26" s="39"/>
      <c r="I26" s="118"/>
      <c r="J26" s="118"/>
      <c r="K26" s="119"/>
      <c r="L26" s="119"/>
      <c r="M26" s="120"/>
      <c r="N26" s="57"/>
    </row>
    <row r="27" spans="1:14" ht="24" customHeight="1" x14ac:dyDescent="0.4">
      <c r="A27" s="40">
        <v>12</v>
      </c>
      <c r="B27" s="41"/>
      <c r="C27" s="42"/>
      <c r="D27" s="43"/>
      <c r="E27" s="43"/>
      <c r="F27" s="117"/>
      <c r="G27" s="117"/>
      <c r="H27" s="39"/>
      <c r="I27" s="118"/>
      <c r="J27" s="118"/>
      <c r="K27" s="119"/>
      <c r="L27" s="119"/>
      <c r="M27" s="120"/>
      <c r="N27" s="57"/>
    </row>
    <row r="28" spans="1:14" ht="24" customHeight="1" x14ac:dyDescent="0.4">
      <c r="A28" s="40">
        <v>13</v>
      </c>
      <c r="B28" s="41"/>
      <c r="C28" s="42"/>
      <c r="D28" s="43"/>
      <c r="E28" s="43"/>
      <c r="F28" s="117"/>
      <c r="G28" s="117"/>
      <c r="H28" s="39"/>
      <c r="I28" s="118"/>
      <c r="J28" s="118"/>
      <c r="K28" s="119"/>
      <c r="L28" s="119"/>
      <c r="M28" s="120"/>
      <c r="N28" s="57"/>
    </row>
    <row r="29" spans="1:14" ht="24" customHeight="1" x14ac:dyDescent="0.4">
      <c r="A29" s="40">
        <v>14</v>
      </c>
      <c r="B29" s="41"/>
      <c r="C29" s="42"/>
      <c r="D29" s="43"/>
      <c r="E29" s="43"/>
      <c r="F29" s="117"/>
      <c r="G29" s="117"/>
      <c r="H29" s="39"/>
      <c r="I29" s="118"/>
      <c r="J29" s="118"/>
      <c r="K29" s="119"/>
      <c r="L29" s="119"/>
      <c r="M29" s="120"/>
      <c r="N29" s="57"/>
    </row>
    <row r="30" spans="1:14" ht="24" customHeight="1" x14ac:dyDescent="0.4">
      <c r="A30" s="40">
        <v>15</v>
      </c>
      <c r="B30" s="41"/>
      <c r="C30" s="42"/>
      <c r="D30" s="43"/>
      <c r="E30" s="43"/>
      <c r="F30" s="117"/>
      <c r="G30" s="117"/>
      <c r="H30" s="39"/>
      <c r="I30" s="118"/>
      <c r="J30" s="118"/>
      <c r="K30" s="119"/>
      <c r="L30" s="119"/>
      <c r="M30" s="120"/>
      <c r="N30" s="57"/>
    </row>
    <row r="31" spans="1:14" ht="24" customHeight="1" x14ac:dyDescent="0.4">
      <c r="A31" s="40">
        <v>16</v>
      </c>
      <c r="B31" s="41"/>
      <c r="C31" s="42"/>
      <c r="D31" s="43"/>
      <c r="E31" s="43"/>
      <c r="F31" s="117"/>
      <c r="G31" s="117"/>
      <c r="H31" s="39"/>
      <c r="I31" s="118"/>
      <c r="J31" s="118"/>
      <c r="K31" s="119"/>
      <c r="L31" s="119"/>
      <c r="M31" s="120"/>
      <c r="N31" s="57"/>
    </row>
    <row r="32" spans="1:14" ht="24" customHeight="1" x14ac:dyDescent="0.4">
      <c r="A32" s="40">
        <v>17</v>
      </c>
      <c r="B32" s="41"/>
      <c r="C32" s="42"/>
      <c r="D32" s="43"/>
      <c r="E32" s="43"/>
      <c r="F32" s="117"/>
      <c r="G32" s="117"/>
      <c r="H32" s="39"/>
      <c r="I32" s="118"/>
      <c r="J32" s="118"/>
      <c r="K32" s="119"/>
      <c r="L32" s="119"/>
      <c r="M32" s="120"/>
      <c r="N32" s="57"/>
    </row>
    <row r="33" spans="1:14" ht="24" customHeight="1" x14ac:dyDescent="0.4">
      <c r="A33" s="40">
        <v>18</v>
      </c>
      <c r="B33" s="41"/>
      <c r="C33" s="42"/>
      <c r="D33" s="43"/>
      <c r="E33" s="43"/>
      <c r="F33" s="117"/>
      <c r="G33" s="117"/>
      <c r="H33" s="39"/>
      <c r="I33" s="118"/>
      <c r="J33" s="118"/>
      <c r="K33" s="119"/>
      <c r="L33" s="119"/>
      <c r="M33" s="120"/>
      <c r="N33" s="57"/>
    </row>
    <row r="34" spans="1:14" ht="24" customHeight="1" x14ac:dyDescent="0.4">
      <c r="A34" s="40">
        <v>19</v>
      </c>
      <c r="B34" s="41"/>
      <c r="C34" s="42"/>
      <c r="D34" s="43"/>
      <c r="E34" s="43"/>
      <c r="F34" s="117"/>
      <c r="G34" s="117"/>
      <c r="H34" s="39"/>
      <c r="I34" s="118"/>
      <c r="J34" s="118"/>
      <c r="K34" s="119"/>
      <c r="L34" s="119"/>
      <c r="M34" s="120"/>
      <c r="N34" s="57"/>
    </row>
    <row r="35" spans="1:14" ht="24" customHeight="1" thickBot="1" x14ac:dyDescent="0.45">
      <c r="A35" s="44">
        <v>20</v>
      </c>
      <c r="B35" s="45"/>
      <c r="C35" s="46"/>
      <c r="D35" s="47"/>
      <c r="E35" s="47"/>
      <c r="F35" s="123"/>
      <c r="G35" s="123"/>
      <c r="H35" s="39"/>
      <c r="I35" s="124"/>
      <c r="J35" s="124"/>
      <c r="K35" s="119"/>
      <c r="L35" s="119"/>
      <c r="M35" s="120"/>
      <c r="N35" s="58"/>
    </row>
    <row r="36" spans="1:14" ht="24" customHeight="1" x14ac:dyDescent="0.4">
      <c r="A36" s="64" t="s">
        <v>37</v>
      </c>
      <c r="B36" s="65"/>
      <c r="C36" s="65"/>
      <c r="D36" s="125" t="s">
        <v>38</v>
      </c>
      <c r="E36" s="125"/>
      <c r="F36" s="125"/>
      <c r="G36" s="125"/>
      <c r="H36" s="125"/>
      <c r="I36" s="125"/>
      <c r="J36" s="125"/>
      <c r="K36" s="125"/>
      <c r="L36" s="125"/>
      <c r="M36" s="125"/>
      <c r="N36" s="48" t="s">
        <v>102</v>
      </c>
    </row>
    <row r="37" spans="1:14" ht="24" customHeight="1" x14ac:dyDescent="0.4">
      <c r="A37" s="130" t="s">
        <v>26</v>
      </c>
      <c r="B37" s="119"/>
      <c r="C37" s="119"/>
      <c r="D37" s="119" t="s">
        <v>33</v>
      </c>
      <c r="E37" s="119"/>
      <c r="F37" s="119"/>
      <c r="G37" s="119" t="s">
        <v>34</v>
      </c>
      <c r="H37" s="119"/>
      <c r="I37" s="119"/>
      <c r="J37" s="119" t="s">
        <v>35</v>
      </c>
      <c r="K37" s="119"/>
      <c r="L37" s="119"/>
      <c r="M37" s="120"/>
      <c r="N37" s="49" t="s">
        <v>105</v>
      </c>
    </row>
    <row r="38" spans="1:14" ht="24" customHeight="1" x14ac:dyDescent="0.4">
      <c r="A38" s="131" t="s">
        <v>27</v>
      </c>
      <c r="B38" s="126"/>
      <c r="C38" s="32" t="s">
        <v>1</v>
      </c>
      <c r="D38" s="126" t="s">
        <v>27</v>
      </c>
      <c r="E38" s="126"/>
      <c r="F38" s="32" t="s">
        <v>1</v>
      </c>
      <c r="G38" s="126" t="s">
        <v>27</v>
      </c>
      <c r="H38" s="126"/>
      <c r="I38" s="32" t="s">
        <v>1</v>
      </c>
      <c r="J38" s="126" t="s">
        <v>27</v>
      </c>
      <c r="K38" s="126"/>
      <c r="L38" s="126" t="s">
        <v>1</v>
      </c>
      <c r="M38" s="129"/>
      <c r="N38" s="50">
        <f>COUNTIF(N10:N35,"○")</f>
        <v>0</v>
      </c>
    </row>
    <row r="39" spans="1:14" ht="24" customHeight="1" x14ac:dyDescent="0.4">
      <c r="A39" s="132"/>
      <c r="B39" s="127"/>
      <c r="C39" s="32" t="s">
        <v>31</v>
      </c>
      <c r="D39" s="127"/>
      <c r="E39" s="127"/>
      <c r="F39" s="32" t="s">
        <v>31</v>
      </c>
      <c r="G39" s="127"/>
      <c r="H39" s="127"/>
      <c r="I39" s="32" t="s">
        <v>31</v>
      </c>
      <c r="J39" s="127"/>
      <c r="K39" s="127"/>
      <c r="L39" s="126" t="s">
        <v>31</v>
      </c>
      <c r="M39" s="129"/>
      <c r="N39" s="51" t="s">
        <v>104</v>
      </c>
    </row>
    <row r="40" spans="1:14" ht="24" customHeight="1" thickBot="1" x14ac:dyDescent="0.45">
      <c r="A40" s="133"/>
      <c r="B40" s="128"/>
      <c r="C40" s="34" t="s">
        <v>32</v>
      </c>
      <c r="D40" s="128"/>
      <c r="E40" s="128"/>
      <c r="F40" s="34" t="s">
        <v>32</v>
      </c>
      <c r="G40" s="128"/>
      <c r="H40" s="128"/>
      <c r="I40" s="34" t="s">
        <v>32</v>
      </c>
      <c r="J40" s="128"/>
      <c r="K40" s="128"/>
      <c r="L40" s="138" t="s">
        <v>32</v>
      </c>
      <c r="M40" s="139"/>
      <c r="N40" s="49" t="s">
        <v>105</v>
      </c>
    </row>
    <row r="41" spans="1:14" ht="24" customHeight="1" thickBot="1" x14ac:dyDescent="0.45">
      <c r="A41" s="134" t="s">
        <v>112</v>
      </c>
      <c r="B41" s="135"/>
      <c r="C41" s="135"/>
      <c r="D41" s="141"/>
      <c r="E41" s="142"/>
      <c r="F41" s="142"/>
      <c r="G41" s="142"/>
      <c r="H41" s="142"/>
      <c r="I41" s="142"/>
      <c r="J41" s="142"/>
      <c r="K41" s="142"/>
      <c r="L41" s="142"/>
      <c r="M41" s="142"/>
      <c r="N41" s="52">
        <f>COUNTIF(N10:N35,"その他")</f>
        <v>0</v>
      </c>
    </row>
    <row r="42" spans="1:14" ht="24" customHeight="1" x14ac:dyDescent="0.4">
      <c r="A42" s="64" t="s">
        <v>107</v>
      </c>
      <c r="B42" s="65"/>
      <c r="C42" s="65"/>
      <c r="D42" s="65"/>
      <c r="E42" s="65"/>
      <c r="F42" s="65"/>
      <c r="G42" s="65"/>
      <c r="H42" s="65"/>
      <c r="I42" s="65"/>
      <c r="J42" s="66" t="s">
        <v>110</v>
      </c>
      <c r="K42" s="65"/>
      <c r="L42" s="67"/>
      <c r="M42" s="68" t="s">
        <v>111</v>
      </c>
      <c r="N42" s="69"/>
    </row>
    <row r="43" spans="1:14" ht="24" customHeight="1" thickBot="1" x14ac:dyDescent="0.45">
      <c r="A43" s="134"/>
      <c r="B43" s="135"/>
      <c r="C43" s="135"/>
      <c r="D43" s="135"/>
      <c r="E43" s="135"/>
      <c r="F43" s="135"/>
      <c r="G43" s="135"/>
      <c r="H43" s="135"/>
      <c r="I43" s="140"/>
      <c r="J43" s="70" t="s">
        <v>40</v>
      </c>
      <c r="K43" s="71"/>
      <c r="L43" s="72"/>
      <c r="M43" s="73" t="s">
        <v>40</v>
      </c>
      <c r="N43" s="74"/>
    </row>
    <row r="44" spans="1:14" ht="24" customHeight="1" x14ac:dyDescent="0.4">
      <c r="A44" s="111" t="s">
        <v>28</v>
      </c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68"/>
      <c r="N44" s="61" t="e" vm="1">
        <v>#VALUE!</v>
      </c>
    </row>
    <row r="45" spans="1:14" ht="24" customHeight="1" thickBot="1" x14ac:dyDescent="0.45">
      <c r="A45" s="53" t="s">
        <v>29</v>
      </c>
      <c r="B45" s="136"/>
      <c r="C45" s="136"/>
      <c r="D45" s="54" t="s">
        <v>30</v>
      </c>
      <c r="E45" s="136"/>
      <c r="F45" s="136"/>
      <c r="G45" s="136"/>
      <c r="H45" s="136"/>
      <c r="I45" s="54" t="s">
        <v>27</v>
      </c>
      <c r="J45" s="136"/>
      <c r="K45" s="136"/>
      <c r="L45" s="136"/>
      <c r="M45" s="137"/>
      <c r="N45" s="62"/>
    </row>
    <row r="46" spans="1:14" ht="24" customHeight="1" x14ac:dyDescent="0.4">
      <c r="A46" s="4" t="s">
        <v>106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spans="1:14" ht="24" customHeight="1" x14ac:dyDescent="0.4">
      <c r="A47" s="55" t="s">
        <v>45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</row>
  </sheetData>
  <sheetProtection sheet="1" objects="1" scenarios="1"/>
  <mergeCells count="131">
    <mergeCell ref="A41:C41"/>
    <mergeCell ref="A44:M44"/>
    <mergeCell ref="B45:C45"/>
    <mergeCell ref="E45:H45"/>
    <mergeCell ref="J45:M45"/>
    <mergeCell ref="L39:M39"/>
    <mergeCell ref="L40:M40"/>
    <mergeCell ref="A43:C43"/>
    <mergeCell ref="D43:F43"/>
    <mergeCell ref="G43:I43"/>
    <mergeCell ref="D41:M41"/>
    <mergeCell ref="D36:M36"/>
    <mergeCell ref="A36:C36"/>
    <mergeCell ref="G37:I37"/>
    <mergeCell ref="G38:H38"/>
    <mergeCell ref="G39:H39"/>
    <mergeCell ref="G40:H40"/>
    <mergeCell ref="J38:K38"/>
    <mergeCell ref="J39:K39"/>
    <mergeCell ref="J40:K40"/>
    <mergeCell ref="J37:M37"/>
    <mergeCell ref="L38:M38"/>
    <mergeCell ref="A37:C37"/>
    <mergeCell ref="A38:B38"/>
    <mergeCell ref="A39:B39"/>
    <mergeCell ref="A40:B40"/>
    <mergeCell ref="D37:F37"/>
    <mergeCell ref="D38:E38"/>
    <mergeCell ref="D39:E39"/>
    <mergeCell ref="D40:E40"/>
    <mergeCell ref="F34:G34"/>
    <mergeCell ref="I34:J34"/>
    <mergeCell ref="K34:M34"/>
    <mergeCell ref="F35:G35"/>
    <mergeCell ref="I35:J35"/>
    <mergeCell ref="K35:M35"/>
    <mergeCell ref="F32:G32"/>
    <mergeCell ref="I32:J32"/>
    <mergeCell ref="K32:M32"/>
    <mergeCell ref="F33:G33"/>
    <mergeCell ref="I33:J33"/>
    <mergeCell ref="K33:M33"/>
    <mergeCell ref="F30:G30"/>
    <mergeCell ref="I30:J30"/>
    <mergeCell ref="K30:M30"/>
    <mergeCell ref="F31:G31"/>
    <mergeCell ref="I31:J31"/>
    <mergeCell ref="K31:M31"/>
    <mergeCell ref="F28:G28"/>
    <mergeCell ref="I28:J28"/>
    <mergeCell ref="K28:M28"/>
    <mergeCell ref="F29:G29"/>
    <mergeCell ref="I29:J29"/>
    <mergeCell ref="K29:M29"/>
    <mergeCell ref="F26:G26"/>
    <mergeCell ref="I26:J26"/>
    <mergeCell ref="K26:M26"/>
    <mergeCell ref="F27:G27"/>
    <mergeCell ref="I27:J27"/>
    <mergeCell ref="K27:M27"/>
    <mergeCell ref="F24:G24"/>
    <mergeCell ref="I24:J24"/>
    <mergeCell ref="K24:M24"/>
    <mergeCell ref="F25:G25"/>
    <mergeCell ref="I25:J25"/>
    <mergeCell ref="K25:M25"/>
    <mergeCell ref="F22:G22"/>
    <mergeCell ref="I22:J22"/>
    <mergeCell ref="K22:M22"/>
    <mergeCell ref="F23:G23"/>
    <mergeCell ref="I23:J23"/>
    <mergeCell ref="K23:M23"/>
    <mergeCell ref="F20:G20"/>
    <mergeCell ref="I20:J20"/>
    <mergeCell ref="K20:M20"/>
    <mergeCell ref="F21:G21"/>
    <mergeCell ref="I21:J21"/>
    <mergeCell ref="K21:M21"/>
    <mergeCell ref="F18:G18"/>
    <mergeCell ref="I18:J18"/>
    <mergeCell ref="K18:M18"/>
    <mergeCell ref="F19:G19"/>
    <mergeCell ref="I19:J19"/>
    <mergeCell ref="K19:M19"/>
    <mergeCell ref="F16:G16"/>
    <mergeCell ref="I16:J16"/>
    <mergeCell ref="K16:M16"/>
    <mergeCell ref="F17:G17"/>
    <mergeCell ref="I17:J17"/>
    <mergeCell ref="K17:M17"/>
    <mergeCell ref="F11:G11"/>
    <mergeCell ref="F12:G12"/>
    <mergeCell ref="F13:G13"/>
    <mergeCell ref="F14:G14"/>
    <mergeCell ref="H8:I8"/>
    <mergeCell ref="K8:L8"/>
    <mergeCell ref="A10:B10"/>
    <mergeCell ref="A11:B11"/>
    <mergeCell ref="A12:B12"/>
    <mergeCell ref="A13:B13"/>
    <mergeCell ref="H10:J10"/>
    <mergeCell ref="H12:J12"/>
    <mergeCell ref="H13:J13"/>
    <mergeCell ref="K10:M10"/>
    <mergeCell ref="A9:B9"/>
    <mergeCell ref="A8:B8"/>
    <mergeCell ref="C8:F8"/>
    <mergeCell ref="N44:N45"/>
    <mergeCell ref="A1:N1"/>
    <mergeCell ref="A2:N2"/>
    <mergeCell ref="A42:I42"/>
    <mergeCell ref="J42:L42"/>
    <mergeCell ref="M42:N42"/>
    <mergeCell ref="J43:L43"/>
    <mergeCell ref="M43:N43"/>
    <mergeCell ref="F9:G9"/>
    <mergeCell ref="H11:J11"/>
    <mergeCell ref="I15:J15"/>
    <mergeCell ref="K15:M15"/>
    <mergeCell ref="H9:J9"/>
    <mergeCell ref="K9:M9"/>
    <mergeCell ref="H14:J14"/>
    <mergeCell ref="K11:M11"/>
    <mergeCell ref="F15:G15"/>
    <mergeCell ref="K12:M12"/>
    <mergeCell ref="K13:M13"/>
    <mergeCell ref="K14:M14"/>
    <mergeCell ref="A5:C5"/>
    <mergeCell ref="A6:C6"/>
    <mergeCell ref="A14:B14"/>
    <mergeCell ref="F10:G10"/>
  </mergeCells>
  <phoneticPr fontId="2"/>
  <conditionalFormatting sqref="A39:B41 D39:E41 G39:H41 J39:K41 B45 E45 J45">
    <cfRule type="cellIs" dxfId="2" priority="1" operator="equal">
      <formula>""</formula>
    </cfRule>
  </conditionalFormatting>
  <conditionalFormatting sqref="C8:F8 H8:I8 K8:L8 D10:J11">
    <cfRule type="cellIs" dxfId="1" priority="2" operator="equal">
      <formula>""</formula>
    </cfRule>
  </conditionalFormatting>
  <conditionalFormatting sqref="D11">
    <cfRule type="cellIs" dxfId="0" priority="3" operator="equal">
      <formula>""</formula>
    </cfRule>
  </conditionalFormatting>
  <dataValidations count="3">
    <dataValidation type="whole" allowBlank="1" showInputMessage="1" showErrorMessage="1" sqref="C17:C35" xr:uid="{89EAF5CE-FFC2-475E-B2B3-0CC6CA40BB8D}">
      <formula1>0</formula1>
      <formula2>99</formula2>
    </dataValidation>
    <dataValidation imeMode="off" allowBlank="1" showInputMessage="1" showErrorMessage="1" sqref="F10:G14 E45:H45" xr:uid="{0EA5BD4C-72DA-4A01-BA1A-540CB7500622}"/>
    <dataValidation type="textLength" operator="lessThanOrEqual" allowBlank="1" showInputMessage="1" showErrorMessage="1" sqref="D41:M41" xr:uid="{9C749C3B-094B-4279-84D8-09C5FEAEA5E3}">
      <formula1>50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6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10</xdr:col>
                    <xdr:colOff>581025</xdr:colOff>
                    <xdr:row>15</xdr:row>
                    <xdr:rowOff>19050</xdr:rowOff>
                  </from>
                  <to>
                    <xdr:col>11</xdr:col>
                    <xdr:colOff>171450</xdr:colOff>
                    <xdr:row>15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10</xdr:col>
                    <xdr:colOff>581025</xdr:colOff>
                    <xdr:row>16</xdr:row>
                    <xdr:rowOff>19050</xdr:rowOff>
                  </from>
                  <to>
                    <xdr:col>11</xdr:col>
                    <xdr:colOff>171450</xdr:colOff>
                    <xdr:row>16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10</xdr:col>
                    <xdr:colOff>581025</xdr:colOff>
                    <xdr:row>17</xdr:row>
                    <xdr:rowOff>19050</xdr:rowOff>
                  </from>
                  <to>
                    <xdr:col>11</xdr:col>
                    <xdr:colOff>171450</xdr:colOff>
                    <xdr:row>17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10</xdr:col>
                    <xdr:colOff>581025</xdr:colOff>
                    <xdr:row>18</xdr:row>
                    <xdr:rowOff>19050</xdr:rowOff>
                  </from>
                  <to>
                    <xdr:col>11</xdr:col>
                    <xdr:colOff>171450</xdr:colOff>
                    <xdr:row>18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10</xdr:col>
                    <xdr:colOff>581025</xdr:colOff>
                    <xdr:row>19</xdr:row>
                    <xdr:rowOff>19050</xdr:rowOff>
                  </from>
                  <to>
                    <xdr:col>11</xdr:col>
                    <xdr:colOff>171450</xdr:colOff>
                    <xdr:row>19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10</xdr:col>
                    <xdr:colOff>581025</xdr:colOff>
                    <xdr:row>20</xdr:row>
                    <xdr:rowOff>19050</xdr:rowOff>
                  </from>
                  <to>
                    <xdr:col>11</xdr:col>
                    <xdr:colOff>171450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10</xdr:col>
                    <xdr:colOff>581025</xdr:colOff>
                    <xdr:row>21</xdr:row>
                    <xdr:rowOff>19050</xdr:rowOff>
                  </from>
                  <to>
                    <xdr:col>11</xdr:col>
                    <xdr:colOff>171450</xdr:colOff>
                    <xdr:row>21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10</xdr:col>
                    <xdr:colOff>581025</xdr:colOff>
                    <xdr:row>22</xdr:row>
                    <xdr:rowOff>19050</xdr:rowOff>
                  </from>
                  <to>
                    <xdr:col>11</xdr:col>
                    <xdr:colOff>171450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10</xdr:col>
                    <xdr:colOff>581025</xdr:colOff>
                    <xdr:row>23</xdr:row>
                    <xdr:rowOff>19050</xdr:rowOff>
                  </from>
                  <to>
                    <xdr:col>11</xdr:col>
                    <xdr:colOff>171450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10</xdr:col>
                    <xdr:colOff>581025</xdr:colOff>
                    <xdr:row>24</xdr:row>
                    <xdr:rowOff>19050</xdr:rowOff>
                  </from>
                  <to>
                    <xdr:col>11</xdr:col>
                    <xdr:colOff>171450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defaultSize="0" autoFill="0" autoLine="0" autoPict="0">
                <anchor moveWithCells="1">
                  <from>
                    <xdr:col>10</xdr:col>
                    <xdr:colOff>581025</xdr:colOff>
                    <xdr:row>25</xdr:row>
                    <xdr:rowOff>19050</xdr:rowOff>
                  </from>
                  <to>
                    <xdr:col>11</xdr:col>
                    <xdr:colOff>171450</xdr:colOff>
                    <xdr:row>25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Check Box 14">
              <controlPr defaultSize="0" autoFill="0" autoLine="0" autoPict="0">
                <anchor moveWithCells="1">
                  <from>
                    <xdr:col>10</xdr:col>
                    <xdr:colOff>581025</xdr:colOff>
                    <xdr:row>26</xdr:row>
                    <xdr:rowOff>19050</xdr:rowOff>
                  </from>
                  <to>
                    <xdr:col>11</xdr:col>
                    <xdr:colOff>171450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6" name="Check Box 15">
              <controlPr defaultSize="0" autoFill="0" autoLine="0" autoPict="0">
                <anchor moveWithCells="1">
                  <from>
                    <xdr:col>10</xdr:col>
                    <xdr:colOff>581025</xdr:colOff>
                    <xdr:row>27</xdr:row>
                    <xdr:rowOff>19050</xdr:rowOff>
                  </from>
                  <to>
                    <xdr:col>11</xdr:col>
                    <xdr:colOff>171450</xdr:colOff>
                    <xdr:row>27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7" name="Check Box 16">
              <controlPr defaultSize="0" autoFill="0" autoLine="0" autoPict="0">
                <anchor moveWithCells="1">
                  <from>
                    <xdr:col>10</xdr:col>
                    <xdr:colOff>581025</xdr:colOff>
                    <xdr:row>28</xdr:row>
                    <xdr:rowOff>19050</xdr:rowOff>
                  </from>
                  <to>
                    <xdr:col>11</xdr:col>
                    <xdr:colOff>171450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8" name="Check Box 17">
              <controlPr defaultSize="0" autoFill="0" autoLine="0" autoPict="0">
                <anchor moveWithCells="1">
                  <from>
                    <xdr:col>10</xdr:col>
                    <xdr:colOff>581025</xdr:colOff>
                    <xdr:row>29</xdr:row>
                    <xdr:rowOff>19050</xdr:rowOff>
                  </from>
                  <to>
                    <xdr:col>11</xdr:col>
                    <xdr:colOff>171450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9" name="Check Box 18">
              <controlPr defaultSize="0" autoFill="0" autoLine="0" autoPict="0">
                <anchor moveWithCells="1">
                  <from>
                    <xdr:col>10</xdr:col>
                    <xdr:colOff>581025</xdr:colOff>
                    <xdr:row>30</xdr:row>
                    <xdr:rowOff>19050</xdr:rowOff>
                  </from>
                  <to>
                    <xdr:col>11</xdr:col>
                    <xdr:colOff>171450</xdr:colOff>
                    <xdr:row>30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0" name="Check Box 19">
              <controlPr defaultSize="0" autoFill="0" autoLine="0" autoPict="0">
                <anchor moveWithCells="1">
                  <from>
                    <xdr:col>10</xdr:col>
                    <xdr:colOff>581025</xdr:colOff>
                    <xdr:row>31</xdr:row>
                    <xdr:rowOff>19050</xdr:rowOff>
                  </from>
                  <to>
                    <xdr:col>11</xdr:col>
                    <xdr:colOff>171450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1" name="Check Box 20">
              <controlPr defaultSize="0" autoFill="0" autoLine="0" autoPict="0">
                <anchor moveWithCells="1">
                  <from>
                    <xdr:col>10</xdr:col>
                    <xdr:colOff>581025</xdr:colOff>
                    <xdr:row>32</xdr:row>
                    <xdr:rowOff>19050</xdr:rowOff>
                  </from>
                  <to>
                    <xdr:col>11</xdr:col>
                    <xdr:colOff>171450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2" name="Check Box 21">
              <controlPr defaultSize="0" autoFill="0" autoLine="0" autoPict="0">
                <anchor moveWithCells="1">
                  <from>
                    <xdr:col>10</xdr:col>
                    <xdr:colOff>581025</xdr:colOff>
                    <xdr:row>33</xdr:row>
                    <xdr:rowOff>19050</xdr:rowOff>
                  </from>
                  <to>
                    <xdr:col>11</xdr:col>
                    <xdr:colOff>171450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3" name="Check Box 22">
              <controlPr defaultSize="0" autoFill="0" autoLine="0" autoPict="0">
                <anchor moveWithCells="1">
                  <from>
                    <xdr:col>10</xdr:col>
                    <xdr:colOff>581025</xdr:colOff>
                    <xdr:row>34</xdr:row>
                    <xdr:rowOff>19050</xdr:rowOff>
                  </from>
                  <to>
                    <xdr:col>11</xdr:col>
                    <xdr:colOff>171450</xdr:colOff>
                    <xdr:row>34</xdr:row>
                    <xdr:rowOff>257175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ED70EE6F-01EB-43D9-9295-D69D46EF5BBD}">
          <x14:formula1>
            <xm:f>list!$A$1:$A$6</xm:f>
          </x14:formula1>
          <xm:sqref>H16:H35</xm:sqref>
        </x14:dataValidation>
        <x14:dataValidation type="list" allowBlank="1" showInputMessage="1" showErrorMessage="1" xr:uid="{0A4B24F8-D187-4737-8243-E678E6B6D754}">
          <x14:formula1>
            <xm:f>list!$C$1:$C$4</xm:f>
          </x14:formula1>
          <xm:sqref>J43 M43</xm:sqref>
        </x14:dataValidation>
        <x14:dataValidation type="list" allowBlank="1" showInputMessage="1" showErrorMessage="1" xr:uid="{ACA91525-3FA5-43B0-A94F-D0BFD895674E}">
          <x14:formula1>
            <xm:f>list!$E$1:$E$50</xm:f>
          </x14:formula1>
          <xm:sqref>H8:I8</xm:sqref>
        </x14:dataValidation>
        <x14:dataValidation type="list" allowBlank="1" showInputMessage="1" showErrorMessage="1" xr:uid="{AA909964-9AD6-4E65-9494-D5CE6A419E0C}">
          <x14:formula1>
            <xm:f>list!$G$1:$G$2</xm:f>
          </x14:formula1>
          <xm:sqref>N16:N35 N11:N13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B6008-D8D4-4C4D-A41A-2EADE0383823}">
  <sheetPr>
    <pageSetUpPr fitToPage="1"/>
  </sheetPr>
  <dimension ref="A1:O50"/>
  <sheetViews>
    <sheetView workbookViewId="0"/>
  </sheetViews>
  <sheetFormatPr defaultRowHeight="19.5" x14ac:dyDescent="0.4"/>
  <cols>
    <col min="1" max="1" width="2.625" style="4" customWidth="1"/>
    <col min="2" max="2" width="7.75" style="4" bestFit="1" customWidth="1"/>
    <col min="3" max="3" width="7.75" style="4" customWidth="1"/>
    <col min="4" max="5" width="11.625" style="4" customWidth="1"/>
    <col min="6" max="6" width="8.625" style="4" customWidth="1"/>
    <col min="7" max="9" width="2.625" style="4" customWidth="1"/>
    <col min="10" max="10" width="7.75" style="4" bestFit="1" customWidth="1"/>
    <col min="11" max="11" width="7.75" style="4" customWidth="1"/>
    <col min="12" max="13" width="11.625" style="4" customWidth="1"/>
    <col min="14" max="14" width="8.625" style="4" customWidth="1"/>
    <col min="15" max="15" width="2.625" style="4" customWidth="1"/>
    <col min="16" max="16384" width="9" style="4"/>
  </cols>
  <sheetData>
    <row r="1" spans="1:15" ht="9.9499999999999993" customHeight="1" x14ac:dyDescent="0.4">
      <c r="A1" s="10"/>
      <c r="B1" s="11"/>
      <c r="C1" s="11"/>
      <c r="D1" s="11"/>
      <c r="E1" s="11"/>
      <c r="F1" s="11"/>
      <c r="G1" s="12"/>
      <c r="I1" s="10"/>
      <c r="J1" s="11"/>
      <c r="K1" s="11"/>
      <c r="L1" s="11"/>
      <c r="M1" s="11"/>
      <c r="N1" s="11"/>
      <c r="O1" s="12"/>
    </row>
    <row r="2" spans="1:15" ht="25.5" x14ac:dyDescent="0.4">
      <c r="A2" s="13"/>
      <c r="B2" s="3">
        <v>1</v>
      </c>
      <c r="C2" s="145">
        <f>team_nm</f>
        <v>0</v>
      </c>
      <c r="D2" s="145"/>
      <c r="E2" s="145"/>
      <c r="F2" s="15">
        <f>city</f>
        <v>0</v>
      </c>
      <c r="G2" s="14"/>
      <c r="I2" s="13"/>
      <c r="J2" s="3">
        <v>1</v>
      </c>
      <c r="K2" s="145">
        <f>team_nm</f>
        <v>0</v>
      </c>
      <c r="L2" s="145"/>
      <c r="M2" s="145"/>
      <c r="N2" s="15">
        <f>city</f>
        <v>0</v>
      </c>
      <c r="O2" s="14"/>
    </row>
    <row r="3" spans="1:15" ht="24" x14ac:dyDescent="0.4">
      <c r="A3" s="13"/>
      <c r="B3" s="5" t="s">
        <v>98</v>
      </c>
      <c r="C3" s="146">
        <f>contact_tel</f>
        <v>0</v>
      </c>
      <c r="D3" s="146"/>
      <c r="E3" s="147">
        <f>contact_nm</f>
        <v>0</v>
      </c>
      <c r="F3" s="147"/>
      <c r="G3" s="14"/>
      <c r="I3" s="13"/>
      <c r="J3" s="5" t="s">
        <v>98</v>
      </c>
      <c r="K3" s="146">
        <f>contact_tel</f>
        <v>0</v>
      </c>
      <c r="L3" s="146"/>
      <c r="M3" s="147">
        <f>contact_nm</f>
        <v>0</v>
      </c>
      <c r="N3" s="147"/>
      <c r="O3" s="14"/>
    </row>
    <row r="4" spans="1:15" x14ac:dyDescent="0.4">
      <c r="A4" s="13"/>
      <c r="G4" s="14"/>
      <c r="I4" s="13"/>
      <c r="O4" s="14"/>
    </row>
    <row r="5" spans="1:15" x14ac:dyDescent="0.4">
      <c r="A5" s="13"/>
      <c r="B5" s="144"/>
      <c r="C5" s="144"/>
      <c r="D5" s="144"/>
      <c r="E5" s="144"/>
      <c r="F5" s="144"/>
      <c r="G5" s="14"/>
      <c r="I5" s="13"/>
      <c r="J5" s="144"/>
      <c r="K5" s="144"/>
      <c r="L5" s="144"/>
      <c r="M5" s="144"/>
      <c r="N5" s="144"/>
      <c r="O5" s="14"/>
    </row>
    <row r="6" spans="1:15" x14ac:dyDescent="0.4">
      <c r="A6" s="13"/>
      <c r="B6" s="144"/>
      <c r="C6" s="144"/>
      <c r="D6" s="144"/>
      <c r="E6" s="144"/>
      <c r="F6" s="144"/>
      <c r="G6" s="14"/>
      <c r="I6" s="13"/>
      <c r="J6" s="144"/>
      <c r="K6" s="144"/>
      <c r="L6" s="144"/>
      <c r="M6" s="144"/>
      <c r="N6" s="144"/>
      <c r="O6" s="14"/>
    </row>
    <row r="7" spans="1:15" x14ac:dyDescent="0.4">
      <c r="A7" s="13"/>
      <c r="B7" s="144"/>
      <c r="C7" s="144"/>
      <c r="D7" s="144"/>
      <c r="E7" s="144"/>
      <c r="F7" s="144"/>
      <c r="G7" s="14"/>
      <c r="I7" s="13"/>
      <c r="J7" s="144"/>
      <c r="K7" s="144"/>
      <c r="L7" s="144"/>
      <c r="M7" s="144"/>
      <c r="N7" s="144"/>
      <c r="O7" s="14"/>
    </row>
    <row r="8" spans="1:15" x14ac:dyDescent="0.4">
      <c r="A8" s="13"/>
      <c r="B8" s="144"/>
      <c r="C8" s="144"/>
      <c r="D8" s="144"/>
      <c r="E8" s="144"/>
      <c r="F8" s="144"/>
      <c r="G8" s="14"/>
      <c r="I8" s="13"/>
      <c r="J8" s="144"/>
      <c r="K8" s="144"/>
      <c r="L8" s="144"/>
      <c r="M8" s="144"/>
      <c r="N8" s="144"/>
      <c r="O8" s="14"/>
    </row>
    <row r="9" spans="1:15" x14ac:dyDescent="0.4">
      <c r="A9" s="13"/>
      <c r="B9" s="144"/>
      <c r="C9" s="144"/>
      <c r="D9" s="144"/>
      <c r="E9" s="144"/>
      <c r="F9" s="144"/>
      <c r="G9" s="14"/>
      <c r="I9" s="13"/>
      <c r="J9" s="144"/>
      <c r="K9" s="144"/>
      <c r="L9" s="144"/>
      <c r="M9" s="144"/>
      <c r="N9" s="144"/>
      <c r="O9" s="14"/>
    </row>
    <row r="10" spans="1:15" x14ac:dyDescent="0.4">
      <c r="A10" s="13"/>
      <c r="B10" s="144"/>
      <c r="C10" s="144"/>
      <c r="D10" s="144"/>
      <c r="E10" s="144"/>
      <c r="F10" s="144"/>
      <c r="G10" s="14"/>
      <c r="I10" s="13"/>
      <c r="J10" s="144"/>
      <c r="K10" s="144"/>
      <c r="L10" s="144"/>
      <c r="M10" s="144"/>
      <c r="N10" s="144"/>
      <c r="O10" s="14"/>
    </row>
    <row r="11" spans="1:15" x14ac:dyDescent="0.4">
      <c r="A11" s="13"/>
      <c r="B11" s="144"/>
      <c r="C11" s="144"/>
      <c r="D11" s="144"/>
      <c r="E11" s="144"/>
      <c r="F11" s="144"/>
      <c r="G11" s="14"/>
      <c r="I11" s="13"/>
      <c r="J11" s="144"/>
      <c r="K11" s="144"/>
      <c r="L11" s="144"/>
      <c r="M11" s="144"/>
      <c r="N11" s="144"/>
      <c r="O11" s="14"/>
    </row>
    <row r="12" spans="1:15" x14ac:dyDescent="0.4">
      <c r="A12" s="13"/>
      <c r="B12" s="144"/>
      <c r="C12" s="144"/>
      <c r="D12" s="144"/>
      <c r="E12" s="144"/>
      <c r="F12" s="144"/>
      <c r="G12" s="14"/>
      <c r="I12" s="13"/>
      <c r="J12" s="144"/>
      <c r="K12" s="144"/>
      <c r="L12" s="144"/>
      <c r="M12" s="144"/>
      <c r="N12" s="144"/>
      <c r="O12" s="14"/>
    </row>
    <row r="13" spans="1:15" x14ac:dyDescent="0.4">
      <c r="A13" s="13"/>
      <c r="B13" s="144"/>
      <c r="C13" s="144"/>
      <c r="D13" s="144"/>
      <c r="E13" s="144"/>
      <c r="F13" s="144"/>
      <c r="G13" s="14"/>
      <c r="I13" s="13"/>
      <c r="J13" s="144"/>
      <c r="K13" s="144"/>
      <c r="L13" s="144"/>
      <c r="M13" s="144"/>
      <c r="N13" s="144"/>
      <c r="O13" s="14"/>
    </row>
    <row r="14" spans="1:15" x14ac:dyDescent="0.4">
      <c r="A14" s="13"/>
      <c r="B14" s="144"/>
      <c r="C14" s="144"/>
      <c r="D14" s="144"/>
      <c r="E14" s="144"/>
      <c r="F14" s="144"/>
      <c r="G14" s="14"/>
      <c r="I14" s="13"/>
      <c r="J14" s="144"/>
      <c r="K14" s="144"/>
      <c r="L14" s="144"/>
      <c r="M14" s="144"/>
      <c r="N14" s="144"/>
      <c r="O14" s="14"/>
    </row>
    <row r="15" spans="1:15" x14ac:dyDescent="0.4">
      <c r="A15" s="13"/>
      <c r="B15" s="144"/>
      <c r="C15" s="144"/>
      <c r="D15" s="144"/>
      <c r="E15" s="144"/>
      <c r="F15" s="144"/>
      <c r="G15" s="14"/>
      <c r="I15" s="13"/>
      <c r="J15" s="144"/>
      <c r="K15" s="144"/>
      <c r="L15" s="144"/>
      <c r="M15" s="144"/>
      <c r="N15" s="144"/>
      <c r="O15" s="14"/>
    </row>
    <row r="16" spans="1:15" x14ac:dyDescent="0.4">
      <c r="A16" s="13"/>
      <c r="G16" s="14"/>
      <c r="I16" s="13"/>
      <c r="O16" s="14"/>
    </row>
    <row r="17" spans="1:15" ht="24" customHeight="1" x14ac:dyDescent="0.4">
      <c r="A17" s="13"/>
      <c r="B17" s="143" t="s">
        <v>96</v>
      </c>
      <c r="C17" s="143"/>
      <c r="D17" s="16" t="str">
        <f>IF(daihyo_nm1="","",daihyo_nm1)</f>
        <v/>
      </c>
      <c r="E17" s="16" t="str">
        <f>IF(daihyo_nm2="","",daihyo_nm2)</f>
        <v/>
      </c>
      <c r="G17" s="14"/>
      <c r="I17" s="13"/>
      <c r="J17" s="143" t="s">
        <v>96</v>
      </c>
      <c r="K17" s="143"/>
      <c r="L17" s="16" t="str">
        <f>IF(daihyo_nm1="","",daihyo_nm1)</f>
        <v/>
      </c>
      <c r="M17" s="16" t="str">
        <f>IF(daihyo_nm2="","",daihyo_nm2)</f>
        <v/>
      </c>
      <c r="O17" s="14"/>
    </row>
    <row r="18" spans="1:15" ht="23.1" customHeight="1" x14ac:dyDescent="0.4">
      <c r="A18" s="13"/>
      <c r="D18" s="9" t="str">
        <f>IF(daihyo_tel="","","電話 " &amp; daihyo_tel)</f>
        <v/>
      </c>
      <c r="G18" s="14"/>
      <c r="I18" s="13"/>
      <c r="L18" s="9" t="str">
        <f>IF(daihyo_tel="","","電話 " &amp; daihyo_tel)</f>
        <v/>
      </c>
      <c r="O18" s="14"/>
    </row>
    <row r="19" spans="1:15" ht="9.9499999999999993" customHeight="1" x14ac:dyDescent="0.4">
      <c r="A19" s="13"/>
      <c r="G19" s="14"/>
      <c r="I19" s="13"/>
      <c r="O19" s="14"/>
    </row>
    <row r="20" spans="1:15" ht="24" customHeight="1" x14ac:dyDescent="0.4">
      <c r="A20" s="13"/>
      <c r="B20" s="143" t="s">
        <v>97</v>
      </c>
      <c r="C20" s="143"/>
      <c r="D20" s="16" t="str">
        <f>IF(kantoku_nm1="","",kantoku_nm1)</f>
        <v/>
      </c>
      <c r="E20" s="16" t="str">
        <f>IF(kantoku_nm2="","",kantoku_nm2)</f>
        <v/>
      </c>
      <c r="G20" s="14"/>
      <c r="I20" s="13"/>
      <c r="J20" s="143" t="s">
        <v>97</v>
      </c>
      <c r="K20" s="143"/>
      <c r="L20" s="16" t="str">
        <f>IF(kantoku_nm1="","",kantoku_nm1)</f>
        <v/>
      </c>
      <c r="M20" s="16" t="str">
        <f>IF(kantoku_nm2="","",kantoku_nm2)</f>
        <v/>
      </c>
      <c r="O20" s="14"/>
    </row>
    <row r="21" spans="1:15" ht="23.1" customHeight="1" x14ac:dyDescent="0.4">
      <c r="A21" s="13"/>
      <c r="D21" s="9" t="str">
        <f>IF(kantoku_tel="","","電話 " &amp; kantoku_tel)</f>
        <v/>
      </c>
      <c r="G21" s="14"/>
      <c r="I21" s="13"/>
      <c r="L21" s="9" t="str">
        <f>IF(kantoku_tel="","","電話 " &amp; kantoku_tel)</f>
        <v/>
      </c>
      <c r="O21" s="14"/>
    </row>
    <row r="22" spans="1:15" ht="9.9499999999999993" customHeight="1" x14ac:dyDescent="0.4">
      <c r="A22" s="13"/>
      <c r="G22" s="14"/>
      <c r="I22" s="13"/>
      <c r="O22" s="14"/>
    </row>
    <row r="23" spans="1:15" ht="25.5" x14ac:dyDescent="0.4">
      <c r="A23" s="13"/>
      <c r="B23" s="143" t="s">
        <v>17</v>
      </c>
      <c r="C23" s="143"/>
      <c r="D23" s="16" t="str">
        <f>IF(coach1_nm1="","",coach1_nm1)</f>
        <v/>
      </c>
      <c r="E23" s="16" t="str">
        <f>IF(coach1_nm2="","",coach1_nm2)</f>
        <v/>
      </c>
      <c r="G23" s="14"/>
      <c r="I23" s="13"/>
      <c r="J23" s="143" t="s">
        <v>17</v>
      </c>
      <c r="K23" s="143"/>
      <c r="L23" s="16" t="str">
        <f>IF(coach1_nm1="","",coach1_nm1)</f>
        <v/>
      </c>
      <c r="M23" s="16" t="str">
        <f>IF(coach1_nm2="","",coach1_nm2)</f>
        <v/>
      </c>
      <c r="O23" s="14"/>
    </row>
    <row r="24" spans="1:15" ht="9.9499999999999993" customHeight="1" x14ac:dyDescent="0.4">
      <c r="A24" s="13"/>
      <c r="G24" s="14"/>
      <c r="I24" s="13"/>
      <c r="O24" s="14"/>
    </row>
    <row r="25" spans="1:15" ht="25.5" x14ac:dyDescent="0.4">
      <c r="A25" s="13"/>
      <c r="B25" s="143" t="s">
        <v>17</v>
      </c>
      <c r="C25" s="143"/>
      <c r="D25" s="16" t="str">
        <f>IF(coach2_nm1="","",coach2_nm1)</f>
        <v/>
      </c>
      <c r="E25" s="16" t="str">
        <f>IF(coach2_nm2="","",coach2_nm2)</f>
        <v/>
      </c>
      <c r="G25" s="14"/>
      <c r="I25" s="13"/>
      <c r="J25" s="143" t="s">
        <v>17</v>
      </c>
      <c r="K25" s="143"/>
      <c r="L25" s="16" t="str">
        <f>IF(coach2_nm1="","",coach2_nm1)</f>
        <v/>
      </c>
      <c r="M25" s="16" t="str">
        <f>IF(coach2_nm2="","",coach2_nm2)</f>
        <v/>
      </c>
      <c r="O25" s="14"/>
    </row>
    <row r="26" spans="1:15" ht="9.9499999999999993" customHeight="1" x14ac:dyDescent="0.4">
      <c r="A26" s="13"/>
      <c r="G26" s="14"/>
      <c r="I26" s="13"/>
      <c r="O26" s="14"/>
    </row>
    <row r="27" spans="1:15" ht="25.5" x14ac:dyDescent="0.4">
      <c r="A27" s="13"/>
      <c r="B27" s="143" t="s">
        <v>18</v>
      </c>
      <c r="C27" s="143"/>
      <c r="D27" s="16" t="str">
        <f>IF(scorer_nm1="","",scorer_nm1)</f>
        <v/>
      </c>
      <c r="E27" s="16" t="str">
        <f>IF(scorer_nm2="","",scorer_nm2)</f>
        <v/>
      </c>
      <c r="G27" s="14"/>
      <c r="I27" s="13"/>
      <c r="J27" s="143" t="s">
        <v>18</v>
      </c>
      <c r="K27" s="143"/>
      <c r="L27" s="16" t="str">
        <f>IF(scorer_nm1="","",scorer_nm1)</f>
        <v/>
      </c>
      <c r="M27" s="16" t="str">
        <f>IF(scorer_nm2="","",scorer_nm2)</f>
        <v/>
      </c>
      <c r="O27" s="14"/>
    </row>
    <row r="28" spans="1:15" x14ac:dyDescent="0.4">
      <c r="A28" s="13"/>
      <c r="G28" s="14"/>
      <c r="I28" s="13"/>
      <c r="O28" s="14"/>
    </row>
    <row r="29" spans="1:15" x14ac:dyDescent="0.4">
      <c r="A29" s="13"/>
      <c r="B29" s="5" t="s">
        <v>2</v>
      </c>
      <c r="C29" s="5" t="s">
        <v>6</v>
      </c>
      <c r="G29" s="14"/>
      <c r="I29" s="13"/>
      <c r="J29" s="5" t="s">
        <v>2</v>
      </c>
      <c r="K29" s="5" t="s">
        <v>6</v>
      </c>
      <c r="O29" s="14"/>
    </row>
    <row r="30" spans="1:15" ht="21.95" customHeight="1" x14ac:dyDescent="0.4">
      <c r="A30" s="13"/>
      <c r="B30" s="17">
        <f>IF(number1="", "", number1)</f>
        <v>10</v>
      </c>
      <c r="C30" s="17" t="str">
        <f>IF(year1="", "", year1)</f>
        <v/>
      </c>
      <c r="D30" s="18" t="str">
        <f>IF(p1_nm1="", "", p1_nm1)</f>
        <v/>
      </c>
      <c r="E30" s="18" t="str">
        <f>IF(p1_nm2="", "", p1_nm2)</f>
        <v/>
      </c>
      <c r="G30" s="14"/>
      <c r="I30" s="13"/>
      <c r="J30" s="17">
        <f>IF(number1="", "", number1)</f>
        <v>10</v>
      </c>
      <c r="K30" s="17" t="str">
        <f>IF(year1="", "", year1)</f>
        <v/>
      </c>
      <c r="L30" s="18" t="str">
        <f>IF(p1_nm1="", "", p1_nm1)</f>
        <v/>
      </c>
      <c r="M30" s="18" t="str">
        <f>IF(p1_nm2="", "", p1_nm2)</f>
        <v/>
      </c>
      <c r="O30" s="14"/>
    </row>
    <row r="31" spans="1:15" ht="21.95" customHeight="1" x14ac:dyDescent="0.4">
      <c r="A31" s="13"/>
      <c r="B31" s="17" t="str">
        <f>IF(number2="", "", number2)</f>
        <v/>
      </c>
      <c r="C31" s="17" t="str">
        <f>IF(year2="", "", year2)</f>
        <v/>
      </c>
      <c r="D31" s="18" t="str">
        <f>IF(p2_nm1="", "", p2_nm1)</f>
        <v/>
      </c>
      <c r="E31" s="18" t="str">
        <f>IF(p2_nm2="", "", p2_nm2)</f>
        <v/>
      </c>
      <c r="G31" s="14"/>
      <c r="I31" s="13"/>
      <c r="J31" s="17" t="str">
        <f>IF(number2="", "", number2)</f>
        <v/>
      </c>
      <c r="K31" s="17" t="str">
        <f>IF(year2="", "", year2)</f>
        <v/>
      </c>
      <c r="L31" s="18" t="str">
        <f>IF(p2_nm1="", "", p2_nm1)</f>
        <v/>
      </c>
      <c r="M31" s="18" t="str">
        <f>IF(p2_nm2="", "", p2_nm2)</f>
        <v/>
      </c>
      <c r="O31" s="14"/>
    </row>
    <row r="32" spans="1:15" ht="21.95" customHeight="1" x14ac:dyDescent="0.4">
      <c r="A32" s="13"/>
      <c r="B32" s="17" t="str">
        <f>IF(number3="", "", number3)</f>
        <v/>
      </c>
      <c r="C32" s="17" t="str">
        <f>IF(year3="", "", year3)</f>
        <v/>
      </c>
      <c r="D32" s="18" t="str">
        <f>IF(p3_nm1="", "", p3_nm1)</f>
        <v/>
      </c>
      <c r="E32" s="18" t="str">
        <f>IF(p3_nm2="", "", p3_nm2)</f>
        <v/>
      </c>
      <c r="G32" s="14"/>
      <c r="I32" s="13"/>
      <c r="J32" s="17" t="str">
        <f>IF(number3="", "", number3)</f>
        <v/>
      </c>
      <c r="K32" s="17" t="str">
        <f>IF(year3="", "", year3)</f>
        <v/>
      </c>
      <c r="L32" s="18" t="str">
        <f>IF(p3_nm1="", "", p3_nm1)</f>
        <v/>
      </c>
      <c r="M32" s="18" t="str">
        <f>IF(p3_nm2="", "", p3_nm2)</f>
        <v/>
      </c>
      <c r="O32" s="14"/>
    </row>
    <row r="33" spans="1:15" ht="21.95" customHeight="1" x14ac:dyDescent="0.4">
      <c r="A33" s="13"/>
      <c r="B33" s="17" t="str">
        <f>IF(number4="", "", number4)</f>
        <v/>
      </c>
      <c r="C33" s="17" t="str">
        <f>IF(year4="", "", year4)</f>
        <v/>
      </c>
      <c r="D33" s="18" t="str">
        <f>IF(p4_nm1="", "", p4_nm1)</f>
        <v/>
      </c>
      <c r="E33" s="18" t="str">
        <f>IF(p4_nm2="", "", p4_nm2)</f>
        <v/>
      </c>
      <c r="G33" s="14"/>
      <c r="I33" s="13"/>
      <c r="J33" s="17" t="str">
        <f>IF(number4="", "", number4)</f>
        <v/>
      </c>
      <c r="K33" s="17" t="str">
        <f>IF(year4="", "", year4)</f>
        <v/>
      </c>
      <c r="L33" s="18" t="str">
        <f>IF(p4_nm1="", "", p4_nm1)</f>
        <v/>
      </c>
      <c r="M33" s="18" t="str">
        <f>IF(p4_nm2="", "", p4_nm2)</f>
        <v/>
      </c>
      <c r="O33" s="14"/>
    </row>
    <row r="34" spans="1:15" ht="21.95" customHeight="1" x14ac:dyDescent="0.4">
      <c r="A34" s="13"/>
      <c r="B34" s="17" t="str">
        <f>IF(number5="", "", number5)</f>
        <v/>
      </c>
      <c r="C34" s="17" t="str">
        <f>IF(year5="", "", year5)</f>
        <v/>
      </c>
      <c r="D34" s="18" t="str">
        <f>IF(p5_nm1="", "", p5_nm1)</f>
        <v/>
      </c>
      <c r="E34" s="18" t="str">
        <f>IF(p5_nm2="", "", p5_nm2)</f>
        <v/>
      </c>
      <c r="G34" s="14"/>
      <c r="I34" s="13"/>
      <c r="J34" s="17" t="str">
        <f>IF(number5="", "", number5)</f>
        <v/>
      </c>
      <c r="K34" s="17" t="str">
        <f>IF(year5="", "", year5)</f>
        <v/>
      </c>
      <c r="L34" s="18" t="str">
        <f>IF(p5_nm1="", "", p5_nm1)</f>
        <v/>
      </c>
      <c r="M34" s="18" t="str">
        <f>IF(p5_nm2="", "", p5_nm2)</f>
        <v/>
      </c>
      <c r="O34" s="14"/>
    </row>
    <row r="35" spans="1:15" ht="21.95" customHeight="1" x14ac:dyDescent="0.4">
      <c r="A35" s="13"/>
      <c r="B35" s="17" t="str">
        <f>IF(number6="", "", number6)</f>
        <v/>
      </c>
      <c r="C35" s="17" t="str">
        <f>IF(year6="", "", year6)</f>
        <v/>
      </c>
      <c r="D35" s="18" t="str">
        <f>IF(p6_nm1="", "", p6_nm1)</f>
        <v/>
      </c>
      <c r="E35" s="18" t="str">
        <f>IF(p6_nm2="", "", p6_nm2)</f>
        <v/>
      </c>
      <c r="G35" s="14"/>
      <c r="I35" s="13"/>
      <c r="J35" s="17" t="str">
        <f>IF(number6="", "", number6)</f>
        <v/>
      </c>
      <c r="K35" s="17" t="str">
        <f>IF(year6="", "", year6)</f>
        <v/>
      </c>
      <c r="L35" s="18" t="str">
        <f>IF(p6_nm1="", "", p6_nm1)</f>
        <v/>
      </c>
      <c r="M35" s="18" t="str">
        <f>IF(p6_nm2="", "", p6_nm2)</f>
        <v/>
      </c>
      <c r="O35" s="14"/>
    </row>
    <row r="36" spans="1:15" ht="21.95" customHeight="1" x14ac:dyDescent="0.4">
      <c r="A36" s="13"/>
      <c r="B36" s="17" t="str">
        <f>IF(number7="", "", number7)</f>
        <v/>
      </c>
      <c r="C36" s="17" t="str">
        <f>IF(year7="", "", year7)</f>
        <v/>
      </c>
      <c r="D36" s="18" t="str">
        <f>IF(p7_nm1="", "", p7_nm1)</f>
        <v/>
      </c>
      <c r="E36" s="18" t="str">
        <f>IF(p7_nm2="", "", p7_nm2)</f>
        <v/>
      </c>
      <c r="G36" s="14"/>
      <c r="I36" s="13"/>
      <c r="J36" s="17" t="str">
        <f>IF(number7="", "", number7)</f>
        <v/>
      </c>
      <c r="K36" s="17" t="str">
        <f>IF(year7="", "", year7)</f>
        <v/>
      </c>
      <c r="L36" s="18" t="str">
        <f>IF(p7_nm1="", "", p7_nm1)</f>
        <v/>
      </c>
      <c r="M36" s="18" t="str">
        <f>IF(p7_nm2="", "", p7_nm2)</f>
        <v/>
      </c>
      <c r="O36" s="14"/>
    </row>
    <row r="37" spans="1:15" ht="21.95" customHeight="1" x14ac:dyDescent="0.4">
      <c r="A37" s="13"/>
      <c r="B37" s="17" t="str">
        <f>IF(number8="", "", number8)</f>
        <v/>
      </c>
      <c r="C37" s="17" t="str">
        <f>IF(year8="", "", year8)</f>
        <v/>
      </c>
      <c r="D37" s="18" t="str">
        <f>IF(p8_nm1="", "", p8_nm1)</f>
        <v/>
      </c>
      <c r="E37" s="18" t="str">
        <f>IF(p8_nm2="", "", p8_nm2)</f>
        <v/>
      </c>
      <c r="G37" s="14"/>
      <c r="I37" s="13"/>
      <c r="J37" s="17" t="str">
        <f>IF(number8="", "", number8)</f>
        <v/>
      </c>
      <c r="K37" s="17" t="str">
        <f>IF(year8="", "", year8)</f>
        <v/>
      </c>
      <c r="L37" s="18" t="str">
        <f>IF(p8_nm1="", "", p8_nm1)</f>
        <v/>
      </c>
      <c r="M37" s="18" t="str">
        <f>IF(p8_nm2="", "", p8_nm2)</f>
        <v/>
      </c>
      <c r="O37" s="14"/>
    </row>
    <row r="38" spans="1:15" ht="21.95" customHeight="1" x14ac:dyDescent="0.4">
      <c r="A38" s="13"/>
      <c r="B38" s="17" t="str">
        <f>IF(number9="", "", number9)</f>
        <v/>
      </c>
      <c r="C38" s="17" t="str">
        <f>IF(year9="", "", year9)</f>
        <v/>
      </c>
      <c r="D38" s="18" t="str">
        <f>IF(p9_nm1="", "", p9_nm1)</f>
        <v/>
      </c>
      <c r="E38" s="18" t="str">
        <f>IF(p9_nm2="", "", p9_nm2)</f>
        <v/>
      </c>
      <c r="G38" s="14"/>
      <c r="I38" s="13"/>
      <c r="J38" s="17" t="str">
        <f>IF(number9="", "", number9)</f>
        <v/>
      </c>
      <c r="K38" s="17" t="str">
        <f>IF(year9="", "", year9)</f>
        <v/>
      </c>
      <c r="L38" s="18" t="str">
        <f>IF(p9_nm1="", "", p9_nm1)</f>
        <v/>
      </c>
      <c r="M38" s="18" t="str">
        <f>IF(p9_nm2="", "", p9_nm2)</f>
        <v/>
      </c>
      <c r="O38" s="14"/>
    </row>
    <row r="39" spans="1:15" ht="21.95" customHeight="1" x14ac:dyDescent="0.4">
      <c r="A39" s="13"/>
      <c r="B39" s="17" t="str">
        <f>IF(number10="", "", number10)</f>
        <v/>
      </c>
      <c r="C39" s="17" t="str">
        <f>IF(year10="", "", year10)</f>
        <v/>
      </c>
      <c r="D39" s="18" t="str">
        <f>IF(p10_nm1="", "", p10_nm1)</f>
        <v/>
      </c>
      <c r="E39" s="18" t="str">
        <f>IF(p10_nm2="", "", p10_nm2)</f>
        <v/>
      </c>
      <c r="G39" s="14"/>
      <c r="I39" s="13"/>
      <c r="J39" s="17" t="str">
        <f>IF(number10="", "", number10)</f>
        <v/>
      </c>
      <c r="K39" s="17" t="str">
        <f>IF(year10="", "", year10)</f>
        <v/>
      </c>
      <c r="L39" s="18" t="str">
        <f>IF(p10_nm1="", "", p10_nm1)</f>
        <v/>
      </c>
      <c r="M39" s="18" t="str">
        <f>IF(p10_nm2="", "", p10_nm2)</f>
        <v/>
      </c>
      <c r="O39" s="14"/>
    </row>
    <row r="40" spans="1:15" ht="21.95" customHeight="1" x14ac:dyDescent="0.4">
      <c r="A40" s="13"/>
      <c r="B40" s="17" t="str">
        <f>IF(number11="", "", number11)</f>
        <v/>
      </c>
      <c r="C40" s="17" t="str">
        <f>IF(year11="", "", year11)</f>
        <v/>
      </c>
      <c r="D40" s="18" t="str">
        <f>IF(p11_nm1="", "", p11_nm1)</f>
        <v/>
      </c>
      <c r="E40" s="18" t="str">
        <f>IF(p11_nm2="", "", p11_nm2)</f>
        <v/>
      </c>
      <c r="G40" s="14"/>
      <c r="I40" s="13"/>
      <c r="J40" s="17" t="str">
        <f>IF(number11="", "", number11)</f>
        <v/>
      </c>
      <c r="K40" s="17" t="str">
        <f>IF(year11="", "", year11)</f>
        <v/>
      </c>
      <c r="L40" s="18" t="str">
        <f>IF(p11_nm1="", "", p11_nm1)</f>
        <v/>
      </c>
      <c r="M40" s="18" t="str">
        <f>IF(p11_nm2="", "", p11_nm2)</f>
        <v/>
      </c>
      <c r="O40" s="14"/>
    </row>
    <row r="41" spans="1:15" ht="21.95" customHeight="1" x14ac:dyDescent="0.4">
      <c r="A41" s="13"/>
      <c r="B41" s="17" t="str">
        <f>IF(number12="", "", number12)</f>
        <v/>
      </c>
      <c r="C41" s="17" t="str">
        <f>IF(year12="", "", year12)</f>
        <v/>
      </c>
      <c r="D41" s="18" t="str">
        <f>IF(p12_nm1="", "", p12_nm1)</f>
        <v/>
      </c>
      <c r="E41" s="18" t="str">
        <f>IF(p12_nm2="", "", p12_nm2)</f>
        <v/>
      </c>
      <c r="G41" s="14"/>
      <c r="I41" s="13"/>
      <c r="J41" s="17" t="str">
        <f>IF(number12="", "", number12)</f>
        <v/>
      </c>
      <c r="K41" s="17" t="str">
        <f>IF(year12="", "", year12)</f>
        <v/>
      </c>
      <c r="L41" s="18" t="str">
        <f>IF(p12_nm1="", "", p12_nm1)</f>
        <v/>
      </c>
      <c r="M41" s="18" t="str">
        <f>IF(p12_nm2="", "", p12_nm2)</f>
        <v/>
      </c>
      <c r="O41" s="14"/>
    </row>
    <row r="42" spans="1:15" ht="21.95" customHeight="1" x14ac:dyDescent="0.4">
      <c r="A42" s="13"/>
      <c r="B42" s="17" t="str">
        <f>IF(number13="", "", number13)</f>
        <v/>
      </c>
      <c r="C42" s="17" t="str">
        <f>IF(year13="", "", year13)</f>
        <v/>
      </c>
      <c r="D42" s="18" t="str">
        <f>IF(p13_nm1="", "", p13_nm1)</f>
        <v/>
      </c>
      <c r="E42" s="18" t="str">
        <f>IF(p13_nm2="", "", p13_nm2)</f>
        <v/>
      </c>
      <c r="G42" s="14"/>
      <c r="I42" s="13"/>
      <c r="J42" s="17" t="str">
        <f>IF(number13="", "", number13)</f>
        <v/>
      </c>
      <c r="K42" s="17" t="str">
        <f>IF(year13="", "", year13)</f>
        <v/>
      </c>
      <c r="L42" s="18" t="str">
        <f>IF(p13_nm1="", "", p13_nm1)</f>
        <v/>
      </c>
      <c r="M42" s="18" t="str">
        <f>IF(p13_nm2="", "", p13_nm2)</f>
        <v/>
      </c>
      <c r="O42" s="14"/>
    </row>
    <row r="43" spans="1:15" ht="21.95" customHeight="1" x14ac:dyDescent="0.4">
      <c r="A43" s="13"/>
      <c r="B43" s="17" t="str">
        <f>IF(number14="", "", number14)</f>
        <v/>
      </c>
      <c r="C43" s="17" t="str">
        <f>IF(year14="", "", year14)</f>
        <v/>
      </c>
      <c r="D43" s="18" t="str">
        <f>IF(p14_nm1="", "", p14_nm1)</f>
        <v/>
      </c>
      <c r="E43" s="18" t="str">
        <f>IF(p14_nm2="", "", p14_nm2)</f>
        <v/>
      </c>
      <c r="G43" s="14"/>
      <c r="I43" s="13"/>
      <c r="J43" s="17" t="str">
        <f>IF(number14="", "", number14)</f>
        <v/>
      </c>
      <c r="K43" s="17" t="str">
        <f>IF(year14="", "", year14)</f>
        <v/>
      </c>
      <c r="L43" s="18" t="str">
        <f>IF(p14_nm1="", "", p14_nm1)</f>
        <v/>
      </c>
      <c r="M43" s="18" t="str">
        <f>IF(p14_nm2="", "", p14_nm2)</f>
        <v/>
      </c>
      <c r="O43" s="14"/>
    </row>
    <row r="44" spans="1:15" ht="21.95" customHeight="1" x14ac:dyDescent="0.4">
      <c r="A44" s="13"/>
      <c r="B44" s="17" t="str">
        <f>IF(number15="", "", number15)</f>
        <v/>
      </c>
      <c r="C44" s="17" t="str">
        <f>IF(year15="", "", year15)</f>
        <v/>
      </c>
      <c r="D44" s="18" t="str">
        <f>IF(p15_nm1="", "", p15_nm1)</f>
        <v/>
      </c>
      <c r="E44" s="18" t="str">
        <f>IF(p15_nm2="", "", p15_nm2)</f>
        <v/>
      </c>
      <c r="G44" s="14"/>
      <c r="I44" s="13"/>
      <c r="J44" s="17" t="str">
        <f>IF(number15="", "", number15)</f>
        <v/>
      </c>
      <c r="K44" s="17" t="str">
        <f>IF(year15="", "", year15)</f>
        <v/>
      </c>
      <c r="L44" s="18" t="str">
        <f>IF(p15_nm1="", "", p15_nm1)</f>
        <v/>
      </c>
      <c r="M44" s="18" t="str">
        <f>IF(p15_nm2="", "", p15_nm2)</f>
        <v/>
      </c>
      <c r="O44" s="14"/>
    </row>
    <row r="45" spans="1:15" ht="21.95" customHeight="1" x14ac:dyDescent="0.4">
      <c r="A45" s="13"/>
      <c r="B45" s="17" t="str">
        <f>IF(number16="", "", number16)</f>
        <v/>
      </c>
      <c r="C45" s="17" t="str">
        <f>IF(year16="", "", year16)</f>
        <v/>
      </c>
      <c r="D45" s="18" t="str">
        <f>IF(p16_nm1="", "", p16_nm1)</f>
        <v/>
      </c>
      <c r="E45" s="18" t="str">
        <f>IF(p16_nm2="", "", p16_nm2)</f>
        <v/>
      </c>
      <c r="G45" s="14"/>
      <c r="I45" s="13"/>
      <c r="J45" s="17" t="str">
        <f>IF(number16="", "", number16)</f>
        <v/>
      </c>
      <c r="K45" s="17" t="str">
        <f>IF(year16="", "", year16)</f>
        <v/>
      </c>
      <c r="L45" s="18" t="str">
        <f>IF(p16_nm1="", "", p16_nm1)</f>
        <v/>
      </c>
      <c r="M45" s="18" t="str">
        <f>IF(p16_nm2="", "", p16_nm2)</f>
        <v/>
      </c>
      <c r="O45" s="14"/>
    </row>
    <row r="46" spans="1:15" ht="21.95" customHeight="1" x14ac:dyDescent="0.4">
      <c r="A46" s="13"/>
      <c r="B46" s="17" t="str">
        <f>IF(number17="", "", number17)</f>
        <v/>
      </c>
      <c r="C46" s="17" t="str">
        <f>IF(year17="", "", year17)</f>
        <v/>
      </c>
      <c r="D46" s="18" t="str">
        <f>IF(p17_nm1="", "", p17_nm1)</f>
        <v/>
      </c>
      <c r="E46" s="18" t="str">
        <f>IF(p17_nm2="", "", p17_nm2)</f>
        <v/>
      </c>
      <c r="G46" s="14"/>
      <c r="I46" s="13"/>
      <c r="J46" s="17" t="str">
        <f>IF(number17="", "", number17)</f>
        <v/>
      </c>
      <c r="K46" s="17" t="str">
        <f>IF(year17="", "", year17)</f>
        <v/>
      </c>
      <c r="L46" s="18" t="str">
        <f>IF(p17_nm1="", "", p17_nm1)</f>
        <v/>
      </c>
      <c r="M46" s="18" t="str">
        <f>IF(p17_nm2="", "", p17_nm2)</f>
        <v/>
      </c>
      <c r="O46" s="14"/>
    </row>
    <row r="47" spans="1:15" ht="21.95" customHeight="1" x14ac:dyDescent="0.4">
      <c r="A47" s="13"/>
      <c r="B47" s="17" t="str">
        <f>IF(number18="", "", number18)</f>
        <v/>
      </c>
      <c r="C47" s="17" t="str">
        <f>IF(year18="", "", year18)</f>
        <v/>
      </c>
      <c r="D47" s="18" t="str">
        <f>IF(p18_nm1="", "", p18_nm1)</f>
        <v/>
      </c>
      <c r="E47" s="18" t="str">
        <f>IF(p18_nm2="", "", p18_nm2)</f>
        <v/>
      </c>
      <c r="G47" s="14"/>
      <c r="I47" s="13"/>
      <c r="J47" s="17" t="str">
        <f>IF(number18="", "", number18)</f>
        <v/>
      </c>
      <c r="K47" s="17" t="str">
        <f>IF(year18="", "", year18)</f>
        <v/>
      </c>
      <c r="L47" s="18" t="str">
        <f>IF(p18_nm1="", "", p18_nm1)</f>
        <v/>
      </c>
      <c r="M47" s="18" t="str">
        <f>IF(p18_nm2="", "", p18_nm2)</f>
        <v/>
      </c>
      <c r="O47" s="14"/>
    </row>
    <row r="48" spans="1:15" ht="21.95" customHeight="1" x14ac:dyDescent="0.4">
      <c r="A48" s="13"/>
      <c r="B48" s="17" t="str">
        <f>IF(number19="", "", number19)</f>
        <v/>
      </c>
      <c r="C48" s="17" t="str">
        <f>IF(year19="", "", year19)</f>
        <v/>
      </c>
      <c r="D48" s="18" t="str">
        <f>IF(p19_nm1="", "", p19_nm1)</f>
        <v/>
      </c>
      <c r="E48" s="18" t="str">
        <f>IF(p19_nm2="", "", p19_nm2)</f>
        <v/>
      </c>
      <c r="G48" s="14"/>
      <c r="I48" s="13"/>
      <c r="J48" s="17" t="str">
        <f>IF(number19="", "", number19)</f>
        <v/>
      </c>
      <c r="K48" s="17" t="str">
        <f>IF(year19="", "", year19)</f>
        <v/>
      </c>
      <c r="L48" s="18" t="str">
        <f>IF(p19_nm1="", "", p19_nm1)</f>
        <v/>
      </c>
      <c r="M48" s="18" t="str">
        <f>IF(p19_nm2="", "", p19_nm2)</f>
        <v/>
      </c>
      <c r="O48" s="14"/>
    </row>
    <row r="49" spans="1:15" ht="21.95" customHeight="1" x14ac:dyDescent="0.4">
      <c r="A49" s="13"/>
      <c r="B49" s="17" t="str">
        <f>IF(number20="", "", number20)</f>
        <v/>
      </c>
      <c r="C49" s="17" t="str">
        <f>IF(year20="", "", year20)</f>
        <v/>
      </c>
      <c r="D49" s="18" t="str">
        <f>IF(p20_nm1="", "", p20_nm1)</f>
        <v/>
      </c>
      <c r="E49" s="18" t="str">
        <f>IF(p20_nm2="", "", p20_nm2)</f>
        <v/>
      </c>
      <c r="G49" s="14"/>
      <c r="I49" s="13"/>
      <c r="J49" s="17" t="str">
        <f>IF(number20="", "", number20)</f>
        <v/>
      </c>
      <c r="K49" s="17" t="str">
        <f>IF(year20="", "", year20)</f>
        <v/>
      </c>
      <c r="L49" s="18" t="str">
        <f>IF(p20_nm1="", "", p20_nm1)</f>
        <v/>
      </c>
      <c r="M49" s="18" t="str">
        <f>IF(p20_nm2="", "", p20_nm2)</f>
        <v/>
      </c>
      <c r="O49" s="14"/>
    </row>
    <row r="50" spans="1:15" ht="9.9499999999999993" customHeight="1" x14ac:dyDescent="0.4">
      <c r="A50" s="6"/>
      <c r="B50" s="7"/>
      <c r="C50" s="7"/>
      <c r="D50" s="7"/>
      <c r="E50" s="7"/>
      <c r="F50" s="7"/>
      <c r="G50" s="8"/>
      <c r="I50" s="6"/>
      <c r="J50" s="7"/>
      <c r="K50" s="7"/>
      <c r="L50" s="7"/>
      <c r="M50" s="7"/>
      <c r="N50" s="7"/>
      <c r="O50" s="8"/>
    </row>
  </sheetData>
  <sheetProtection sheet="1" objects="1" scenarios="1"/>
  <mergeCells count="18">
    <mergeCell ref="C2:E2"/>
    <mergeCell ref="K2:M2"/>
    <mergeCell ref="K3:L3"/>
    <mergeCell ref="M3:N3"/>
    <mergeCell ref="J17:K17"/>
    <mergeCell ref="C3:D3"/>
    <mergeCell ref="E3:F3"/>
    <mergeCell ref="J20:K20"/>
    <mergeCell ref="B5:F15"/>
    <mergeCell ref="J5:N15"/>
    <mergeCell ref="J25:K25"/>
    <mergeCell ref="J27:K27"/>
    <mergeCell ref="J23:K23"/>
    <mergeCell ref="B27:C27"/>
    <mergeCell ref="B17:C17"/>
    <mergeCell ref="B20:C20"/>
    <mergeCell ref="B23:C23"/>
    <mergeCell ref="B25:C25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C23B2-AAAD-461C-85C6-9AFC9B5C7189}">
  <dimension ref="A1:G50"/>
  <sheetViews>
    <sheetView workbookViewId="0">
      <selection activeCell="G1" sqref="G1"/>
    </sheetView>
  </sheetViews>
  <sheetFormatPr defaultRowHeight="18.75" x14ac:dyDescent="0.4"/>
  <sheetData>
    <row r="1" spans="1:7" x14ac:dyDescent="0.4">
      <c r="A1">
        <v>6</v>
      </c>
      <c r="C1" t="s">
        <v>41</v>
      </c>
      <c r="E1" t="s">
        <v>46</v>
      </c>
      <c r="G1" t="s">
        <v>103</v>
      </c>
    </row>
    <row r="2" spans="1:7" x14ac:dyDescent="0.4">
      <c r="A2">
        <v>5</v>
      </c>
      <c r="C2" t="s">
        <v>42</v>
      </c>
      <c r="E2" t="s">
        <v>47</v>
      </c>
      <c r="G2" t="s">
        <v>104</v>
      </c>
    </row>
    <row r="3" spans="1:7" x14ac:dyDescent="0.4">
      <c r="A3">
        <v>4</v>
      </c>
      <c r="C3" t="s">
        <v>43</v>
      </c>
      <c r="E3" t="s">
        <v>48</v>
      </c>
    </row>
    <row r="4" spans="1:7" x14ac:dyDescent="0.4">
      <c r="A4">
        <v>3</v>
      </c>
      <c r="C4" t="s">
        <v>44</v>
      </c>
      <c r="E4" t="s">
        <v>49</v>
      </c>
    </row>
    <row r="5" spans="1:7" x14ac:dyDescent="0.4">
      <c r="A5">
        <v>2</v>
      </c>
      <c r="E5" t="s">
        <v>50</v>
      </c>
    </row>
    <row r="6" spans="1:7" x14ac:dyDescent="0.4">
      <c r="A6">
        <v>1</v>
      </c>
      <c r="E6" t="s">
        <v>51</v>
      </c>
    </row>
    <row r="7" spans="1:7" x14ac:dyDescent="0.4">
      <c r="E7" t="s">
        <v>52</v>
      </c>
    </row>
    <row r="8" spans="1:7" x14ac:dyDescent="0.4">
      <c r="E8" t="s">
        <v>53</v>
      </c>
    </row>
    <row r="9" spans="1:7" x14ac:dyDescent="0.4">
      <c r="E9" t="s">
        <v>54</v>
      </c>
    </row>
    <row r="10" spans="1:7" x14ac:dyDescent="0.4">
      <c r="E10" t="s">
        <v>55</v>
      </c>
    </row>
    <row r="11" spans="1:7" x14ac:dyDescent="0.4">
      <c r="E11" t="s">
        <v>56</v>
      </c>
    </row>
    <row r="12" spans="1:7" x14ac:dyDescent="0.4">
      <c r="E12" t="s">
        <v>57</v>
      </c>
    </row>
    <row r="13" spans="1:7" x14ac:dyDescent="0.4">
      <c r="E13" t="s">
        <v>58</v>
      </c>
    </row>
    <row r="14" spans="1:7" x14ac:dyDescent="0.4">
      <c r="E14" t="s">
        <v>59</v>
      </c>
    </row>
    <row r="15" spans="1:7" x14ac:dyDescent="0.4">
      <c r="E15" t="s">
        <v>60</v>
      </c>
    </row>
    <row r="16" spans="1:7" x14ac:dyDescent="0.4">
      <c r="E16" t="s">
        <v>61</v>
      </c>
    </row>
    <row r="17" spans="5:5" x14ac:dyDescent="0.4">
      <c r="E17" t="s">
        <v>62</v>
      </c>
    </row>
    <row r="18" spans="5:5" x14ac:dyDescent="0.4">
      <c r="E18" t="s">
        <v>63</v>
      </c>
    </row>
    <row r="19" spans="5:5" x14ac:dyDescent="0.4">
      <c r="E19" t="s">
        <v>64</v>
      </c>
    </row>
    <row r="20" spans="5:5" x14ac:dyDescent="0.4">
      <c r="E20" t="s">
        <v>65</v>
      </c>
    </row>
    <row r="21" spans="5:5" x14ac:dyDescent="0.4">
      <c r="E21" t="s">
        <v>66</v>
      </c>
    </row>
    <row r="22" spans="5:5" x14ac:dyDescent="0.4">
      <c r="E22" t="s">
        <v>67</v>
      </c>
    </row>
    <row r="23" spans="5:5" x14ac:dyDescent="0.4">
      <c r="E23" t="s">
        <v>68</v>
      </c>
    </row>
    <row r="24" spans="5:5" x14ac:dyDescent="0.4">
      <c r="E24" t="s">
        <v>69</v>
      </c>
    </row>
    <row r="25" spans="5:5" x14ac:dyDescent="0.4">
      <c r="E25" t="s">
        <v>70</v>
      </c>
    </row>
    <row r="26" spans="5:5" x14ac:dyDescent="0.4">
      <c r="E26" t="s">
        <v>71</v>
      </c>
    </row>
    <row r="27" spans="5:5" x14ac:dyDescent="0.4">
      <c r="E27" t="s">
        <v>72</v>
      </c>
    </row>
    <row r="28" spans="5:5" x14ac:dyDescent="0.4">
      <c r="E28" t="s">
        <v>73</v>
      </c>
    </row>
    <row r="29" spans="5:5" x14ac:dyDescent="0.4">
      <c r="E29" t="s">
        <v>74</v>
      </c>
    </row>
    <row r="30" spans="5:5" x14ac:dyDescent="0.4">
      <c r="E30" t="s">
        <v>75</v>
      </c>
    </row>
    <row r="31" spans="5:5" x14ac:dyDescent="0.4">
      <c r="E31" t="s">
        <v>76</v>
      </c>
    </row>
    <row r="32" spans="5:5" x14ac:dyDescent="0.4">
      <c r="E32" t="s">
        <v>77</v>
      </c>
    </row>
    <row r="33" spans="5:5" x14ac:dyDescent="0.4">
      <c r="E33" t="s">
        <v>78</v>
      </c>
    </row>
    <row r="34" spans="5:5" x14ac:dyDescent="0.4">
      <c r="E34" t="s">
        <v>79</v>
      </c>
    </row>
    <row r="35" spans="5:5" x14ac:dyDescent="0.4">
      <c r="E35" t="s">
        <v>80</v>
      </c>
    </row>
    <row r="36" spans="5:5" x14ac:dyDescent="0.4">
      <c r="E36" t="s">
        <v>81</v>
      </c>
    </row>
    <row r="37" spans="5:5" x14ac:dyDescent="0.4">
      <c r="E37" t="s">
        <v>82</v>
      </c>
    </row>
    <row r="38" spans="5:5" x14ac:dyDescent="0.4">
      <c r="E38" t="s">
        <v>83</v>
      </c>
    </row>
    <row r="39" spans="5:5" x14ac:dyDescent="0.4">
      <c r="E39" t="s">
        <v>84</v>
      </c>
    </row>
    <row r="40" spans="5:5" x14ac:dyDescent="0.4">
      <c r="E40" t="s">
        <v>85</v>
      </c>
    </row>
    <row r="41" spans="5:5" x14ac:dyDescent="0.4">
      <c r="E41" t="s">
        <v>86</v>
      </c>
    </row>
    <row r="42" spans="5:5" x14ac:dyDescent="0.4">
      <c r="E42" t="s">
        <v>87</v>
      </c>
    </row>
    <row r="43" spans="5:5" x14ac:dyDescent="0.4">
      <c r="E43" t="s">
        <v>88</v>
      </c>
    </row>
    <row r="44" spans="5:5" x14ac:dyDescent="0.4">
      <c r="E44" t="s">
        <v>89</v>
      </c>
    </row>
    <row r="45" spans="5:5" x14ac:dyDescent="0.4">
      <c r="E45" t="s">
        <v>90</v>
      </c>
    </row>
    <row r="46" spans="5:5" x14ac:dyDescent="0.4">
      <c r="E46" t="s">
        <v>91</v>
      </c>
    </row>
    <row r="47" spans="5:5" x14ac:dyDescent="0.4">
      <c r="E47" t="s">
        <v>92</v>
      </c>
    </row>
    <row r="48" spans="5:5" x14ac:dyDescent="0.4">
      <c r="E48" t="s">
        <v>93</v>
      </c>
    </row>
    <row r="49" spans="5:5" x14ac:dyDescent="0.4">
      <c r="E49" t="s">
        <v>94</v>
      </c>
    </row>
    <row r="50" spans="5:5" x14ac:dyDescent="0.4">
      <c r="E50" t="s">
        <v>95</v>
      </c>
    </row>
  </sheetData>
  <sheetProtection sheet="1" objects="1" scenarios="1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137</vt:i4>
      </vt:variant>
    </vt:vector>
  </HeadingPairs>
  <TitlesOfParts>
    <vt:vector size="140" baseType="lpstr">
      <vt:lpstr>input</vt:lpstr>
      <vt:lpstr>print</vt:lpstr>
      <vt:lpstr>list</vt:lpstr>
      <vt:lpstr>bus</vt:lpstr>
      <vt:lpstr>city</vt:lpstr>
      <vt:lpstr>coach1_addr</vt:lpstr>
      <vt:lpstr>coach1_jspo</vt:lpstr>
      <vt:lpstr>coach1_nm1</vt:lpstr>
      <vt:lpstr>coach1_nm2</vt:lpstr>
      <vt:lpstr>coach1_tel</vt:lpstr>
      <vt:lpstr>coach2_addr</vt:lpstr>
      <vt:lpstr>coach2_jspo</vt:lpstr>
      <vt:lpstr>coach2_nm1</vt:lpstr>
      <vt:lpstr>coach2_nm2</vt:lpstr>
      <vt:lpstr>coach2_tel</vt:lpstr>
      <vt:lpstr>contact_nm</vt:lpstr>
      <vt:lpstr>contact_post</vt:lpstr>
      <vt:lpstr>contact_tel</vt:lpstr>
      <vt:lpstr>daihyo_addr</vt:lpstr>
      <vt:lpstr>daihyo_jspo</vt:lpstr>
      <vt:lpstr>daihyo_nm1</vt:lpstr>
      <vt:lpstr>daihyo_nm2</vt:lpstr>
      <vt:lpstr>daihyo_tel</vt:lpstr>
      <vt:lpstr>kantoku_addr</vt:lpstr>
      <vt:lpstr>kantoku_jspo</vt:lpstr>
      <vt:lpstr>kantoku_nm1</vt:lpstr>
      <vt:lpstr>kantoku_nm2</vt:lpstr>
      <vt:lpstr>kantoku_tel</vt:lpstr>
      <vt:lpstr>number1</vt:lpstr>
      <vt:lpstr>number10</vt:lpstr>
      <vt:lpstr>number11</vt:lpstr>
      <vt:lpstr>number12</vt:lpstr>
      <vt:lpstr>number13</vt:lpstr>
      <vt:lpstr>number14</vt:lpstr>
      <vt:lpstr>number15</vt:lpstr>
      <vt:lpstr>number16</vt:lpstr>
      <vt:lpstr>number17</vt:lpstr>
      <vt:lpstr>number18</vt:lpstr>
      <vt:lpstr>number19</vt:lpstr>
      <vt:lpstr>number2</vt:lpstr>
      <vt:lpstr>number20</vt:lpstr>
      <vt:lpstr>number3</vt:lpstr>
      <vt:lpstr>number4</vt:lpstr>
      <vt:lpstr>number5</vt:lpstr>
      <vt:lpstr>number6</vt:lpstr>
      <vt:lpstr>number7</vt:lpstr>
      <vt:lpstr>number8</vt:lpstr>
      <vt:lpstr>number9</vt:lpstr>
      <vt:lpstr>p1_kana</vt:lpstr>
      <vt:lpstr>p1_nm1</vt:lpstr>
      <vt:lpstr>p1_nm2</vt:lpstr>
      <vt:lpstr>p10_kana</vt:lpstr>
      <vt:lpstr>p10_nm1</vt:lpstr>
      <vt:lpstr>p10_nm2</vt:lpstr>
      <vt:lpstr>p11_kana</vt:lpstr>
      <vt:lpstr>p11_nm1</vt:lpstr>
      <vt:lpstr>p11_nm2</vt:lpstr>
      <vt:lpstr>p12_kana</vt:lpstr>
      <vt:lpstr>p12_nm1</vt:lpstr>
      <vt:lpstr>p12_nm2</vt:lpstr>
      <vt:lpstr>p13_kana</vt:lpstr>
      <vt:lpstr>p13_nm1</vt:lpstr>
      <vt:lpstr>p13_nm2</vt:lpstr>
      <vt:lpstr>p14_kana</vt:lpstr>
      <vt:lpstr>p14_nm1</vt:lpstr>
      <vt:lpstr>p14_nm2</vt:lpstr>
      <vt:lpstr>p15_kana</vt:lpstr>
      <vt:lpstr>p15_nm1</vt:lpstr>
      <vt:lpstr>p15_nm2</vt:lpstr>
      <vt:lpstr>p16_kana</vt:lpstr>
      <vt:lpstr>p16_nm1</vt:lpstr>
      <vt:lpstr>p16_nm2</vt:lpstr>
      <vt:lpstr>p17_kana</vt:lpstr>
      <vt:lpstr>p17_nm1</vt:lpstr>
      <vt:lpstr>p17_nm2</vt:lpstr>
      <vt:lpstr>p18_kana</vt:lpstr>
      <vt:lpstr>p18_nm1</vt:lpstr>
      <vt:lpstr>p18_nm2</vt:lpstr>
      <vt:lpstr>p19_kana</vt:lpstr>
      <vt:lpstr>p19_nm1</vt:lpstr>
      <vt:lpstr>p19_nm2</vt:lpstr>
      <vt:lpstr>p2_kana</vt:lpstr>
      <vt:lpstr>p2_nm1</vt:lpstr>
      <vt:lpstr>p2_nm2</vt:lpstr>
      <vt:lpstr>p20_kana</vt:lpstr>
      <vt:lpstr>p20_nm1</vt:lpstr>
      <vt:lpstr>p20_nm2</vt:lpstr>
      <vt:lpstr>p3_kana</vt:lpstr>
      <vt:lpstr>p3_nm1</vt:lpstr>
      <vt:lpstr>p3_nm2</vt:lpstr>
      <vt:lpstr>p4_kana</vt:lpstr>
      <vt:lpstr>p4_nm1</vt:lpstr>
      <vt:lpstr>p4_nm2</vt:lpstr>
      <vt:lpstr>p5_kana</vt:lpstr>
      <vt:lpstr>p5_nm1</vt:lpstr>
      <vt:lpstr>p5_nm2</vt:lpstr>
      <vt:lpstr>p6_kana</vt:lpstr>
      <vt:lpstr>p6_nm1</vt:lpstr>
      <vt:lpstr>p6_nm2</vt:lpstr>
      <vt:lpstr>p7_kana</vt:lpstr>
      <vt:lpstr>p7_nm1</vt:lpstr>
      <vt:lpstr>p7_nm2</vt:lpstr>
      <vt:lpstr>p8_kana</vt:lpstr>
      <vt:lpstr>p8_nm1</vt:lpstr>
      <vt:lpstr>p8_nm2</vt:lpstr>
      <vt:lpstr>p9_kana</vt:lpstr>
      <vt:lpstr>p9_nm1</vt:lpstr>
      <vt:lpstr>p9_nm2</vt:lpstr>
      <vt:lpstr>player_nm1</vt:lpstr>
      <vt:lpstr>player_nm2</vt:lpstr>
      <vt:lpstr>input!Print_Area</vt:lpstr>
      <vt:lpstr>schedule1</vt:lpstr>
      <vt:lpstr>schedule2</vt:lpstr>
      <vt:lpstr>schedule3</vt:lpstr>
      <vt:lpstr>scorer_addr</vt:lpstr>
      <vt:lpstr>scorer_jspo</vt:lpstr>
      <vt:lpstr>scorer_nm1</vt:lpstr>
      <vt:lpstr>scorer_nm2</vt:lpstr>
      <vt:lpstr>scorer_tel</vt:lpstr>
      <vt:lpstr>team_nm</vt:lpstr>
      <vt:lpstr>year1</vt:lpstr>
      <vt:lpstr>year10</vt:lpstr>
      <vt:lpstr>year11</vt:lpstr>
      <vt:lpstr>year12</vt:lpstr>
      <vt:lpstr>year13</vt:lpstr>
      <vt:lpstr>year14</vt:lpstr>
      <vt:lpstr>year15</vt:lpstr>
      <vt:lpstr>year16</vt:lpstr>
      <vt:lpstr>year17</vt:lpstr>
      <vt:lpstr>year18</vt:lpstr>
      <vt:lpstr>year19</vt:lpstr>
      <vt:lpstr>year2</vt:lpstr>
      <vt:lpstr>year20</vt:lpstr>
      <vt:lpstr>year3</vt:lpstr>
      <vt:lpstr>year4</vt:lpstr>
      <vt:lpstr>year5</vt:lpstr>
      <vt:lpstr>year6</vt:lpstr>
      <vt:lpstr>year7</vt:lpstr>
      <vt:lpstr>year8</vt:lpstr>
      <vt:lpstr>year9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健次 塩入</dc:creator>
  <cp:lastModifiedBy>健次 塩入</cp:lastModifiedBy>
  <cp:lastPrinted>2026-03-16T05:19:56Z</cp:lastPrinted>
  <dcterms:created xsi:type="dcterms:W3CDTF">2025-03-13T23:36:45Z</dcterms:created>
  <dcterms:modified xsi:type="dcterms:W3CDTF">2026-03-16T06:08:51Z</dcterms:modified>
</cp:coreProperties>
</file>